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44" firstSheet="2" activeTab="2"/>
  </bookViews>
  <sheets>
    <sheet name="Suvaha_sap" sheetId="1" state="hidden" r:id="rId1"/>
    <sheet name="VZaS_sap" sheetId="2" state="hidden" r:id="rId2"/>
    <sheet name="Titl_suvaha" sheetId="3" r:id="rId3"/>
    <sheet name="Aktiva" sheetId="4" r:id="rId4"/>
    <sheet name="Pasiva" sheetId="5" r:id="rId5"/>
    <sheet name="Titl_vykazZaS" sheetId="6" r:id="rId6"/>
    <sheet name="VykazZaS" sheetId="7" r:id="rId7"/>
    <sheet name="HK" sheetId="8" state="hidden" r:id="rId8"/>
  </sheets>
  <definedNames>
    <definedName name="_xlnm.Print_Area" localSheetId="3">'Aktiva'!$A$1:$E$65</definedName>
    <definedName name="_xlnm.Print_Area" localSheetId="4">'Pasiva'!$A$1:$E$43</definedName>
    <definedName name="_xlnm.Print_Area" localSheetId="6">'VykazZaS'!$A$1:$E$50</definedName>
    <definedName name="_xlnm.Print_Titles" localSheetId="3">'Aktiva'!$8:$11</definedName>
    <definedName name="_xlnm.Print_Titles" localSheetId="6">'VykazZaS'!$5:$7</definedName>
  </definedNames>
  <calcPr fullCalcOnLoad="1"/>
</workbook>
</file>

<file path=xl/sharedStrings.xml><?xml version="1.0" encoding="utf-8"?>
<sst xmlns="http://schemas.openxmlformats.org/spreadsheetml/2006/main" count="861" uniqueCount="597">
  <si>
    <t xml:space="preserve"> </t>
  </si>
  <si>
    <t>Ozna-</t>
  </si>
  <si>
    <t>POLOŽKA</t>
  </si>
  <si>
    <t>čenie</t>
  </si>
  <si>
    <t>a</t>
  </si>
  <si>
    <t>b</t>
  </si>
  <si>
    <t>c</t>
  </si>
  <si>
    <t>x</t>
  </si>
  <si>
    <t>Aktíva</t>
  </si>
  <si>
    <t>1.</t>
  </si>
  <si>
    <t>1</t>
  </si>
  <si>
    <t>2.</t>
  </si>
  <si>
    <t>2</t>
  </si>
  <si>
    <t>a)</t>
  </si>
  <si>
    <t>3</t>
  </si>
  <si>
    <t>b)</t>
  </si>
  <si>
    <t>4</t>
  </si>
  <si>
    <t>3.</t>
  </si>
  <si>
    <t>5</t>
  </si>
  <si>
    <t>6</t>
  </si>
  <si>
    <t>7</t>
  </si>
  <si>
    <t>4.</t>
  </si>
  <si>
    <t>8</t>
  </si>
  <si>
    <t>9</t>
  </si>
  <si>
    <t>10</t>
  </si>
  <si>
    <t>5.</t>
  </si>
  <si>
    <t>11</t>
  </si>
  <si>
    <t>12</t>
  </si>
  <si>
    <t>13</t>
  </si>
  <si>
    <t>6.</t>
  </si>
  <si>
    <t>14</t>
  </si>
  <si>
    <t>7.</t>
  </si>
  <si>
    <t>15</t>
  </si>
  <si>
    <t>16</t>
  </si>
  <si>
    <t>17</t>
  </si>
  <si>
    <t>8.</t>
  </si>
  <si>
    <t>18</t>
  </si>
  <si>
    <t>19</t>
  </si>
  <si>
    <t>20</t>
  </si>
  <si>
    <t>9.</t>
  </si>
  <si>
    <t>Nehmotný majetok</t>
  </si>
  <si>
    <t>21</t>
  </si>
  <si>
    <t>22</t>
  </si>
  <si>
    <t>23</t>
  </si>
  <si>
    <t>c)</t>
  </si>
  <si>
    <t>24</t>
  </si>
  <si>
    <t>10.</t>
  </si>
  <si>
    <t>Hmotný majetok</t>
  </si>
  <si>
    <t>25</t>
  </si>
  <si>
    <t>26</t>
  </si>
  <si>
    <t>27</t>
  </si>
  <si>
    <t>11.</t>
  </si>
  <si>
    <t>28</t>
  </si>
  <si>
    <t>12.</t>
  </si>
  <si>
    <t>29</t>
  </si>
  <si>
    <t>13.</t>
  </si>
  <si>
    <t>30</t>
  </si>
  <si>
    <t>14.</t>
  </si>
  <si>
    <t>31</t>
  </si>
  <si>
    <t>15.</t>
  </si>
  <si>
    <t>32</t>
  </si>
  <si>
    <t>16.</t>
  </si>
  <si>
    <t>33</t>
  </si>
  <si>
    <t>17.</t>
  </si>
  <si>
    <t>34</t>
  </si>
  <si>
    <t>18.</t>
  </si>
  <si>
    <t>35</t>
  </si>
  <si>
    <t>36</t>
  </si>
  <si>
    <t>37</t>
  </si>
  <si>
    <t>38</t>
  </si>
  <si>
    <t>Pasíva</t>
  </si>
  <si>
    <t>39</t>
  </si>
  <si>
    <t>40</t>
  </si>
  <si>
    <t>Ostatné záväzky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</si>
  <si>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</si>
  <si>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</si>
  <si>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</si>
  <si>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</si>
  <si>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</si>
  <si>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</si>
  <si>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</si>
  <si>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</si>
  <si>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</si>
  <si>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</si>
  <si>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</si>
  <si>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Rezervy</t>
  </si>
  <si>
    <t>52</t>
  </si>
  <si>
    <t>Podriadené finančné záväzky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</si>
  <si>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</si>
  <si>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</si>
  <si>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</si>
  <si>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</si>
  <si>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</si>
  <si>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</si>
  <si>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</si>
  <si>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</si>
  <si>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</si>
  <si>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</si>
  <si>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</si>
  <si>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Základné imanie, z toho</t>
  </si>
  <si>
    <t>64</t>
  </si>
  <si>
    <t>65</t>
  </si>
  <si>
    <t>19.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</si>
  <si>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</si>
  <si>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</si>
  <si>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</si>
  <si>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</si>
  <si>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</si>
  <si>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</si>
  <si>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</si>
  <si>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</si>
  <si>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</si>
  <si>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</si>
  <si>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</si>
  <si>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</si>
  <si>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</si>
  <si>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</si>
  <si>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</si>
  <si>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</si>
  <si>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Daň z príjmov</t>
  </si>
  <si>
    <t>Zisk alebo strata za účtovné obdobie po zdanení</t>
  </si>
  <si>
    <t>Záväzky z dlhových cenných papierov</t>
  </si>
  <si>
    <t>Číslo</t>
  </si>
  <si>
    <t>Ostatné náklady</t>
  </si>
  <si>
    <t>S Ú V A H A</t>
  </si>
  <si>
    <t>poznámky</t>
  </si>
  <si>
    <t>Pokladničná hotovosť a vklady v centrálnych bankách                            splatné na požiadanie</t>
  </si>
  <si>
    <t>Pohľadávky voči bankám splatné na požiadanie</t>
  </si>
  <si>
    <t>Ostatné pohľadávky voči centrálnym bankám a bankám</t>
  </si>
  <si>
    <t>brutto</t>
  </si>
  <si>
    <t>korekcia</t>
  </si>
  <si>
    <t>Cenné papiere na obchodovanie</t>
  </si>
  <si>
    <t>Deriváty</t>
  </si>
  <si>
    <t>na obchodovanie</t>
  </si>
  <si>
    <t>zabezpečovacie</t>
  </si>
  <si>
    <t>Cenné papiere na predaj</t>
  </si>
  <si>
    <t>Pohľadávky voči klientom a iným dlžníkom</t>
  </si>
  <si>
    <t>Dlhové cenné papiere držané do splatnosti</t>
  </si>
  <si>
    <t>štátnych orgánov</t>
  </si>
  <si>
    <t>ostatných subjektoch</t>
  </si>
  <si>
    <t>b1</t>
  </si>
  <si>
    <t>b2</t>
  </si>
  <si>
    <t>Podiely na základnom imaní v pridružených účtovných jednotkách</t>
  </si>
  <si>
    <t>v účtovných jednotkách z finančného sektora</t>
  </si>
  <si>
    <t>a1</t>
  </si>
  <si>
    <t>a2</t>
  </si>
  <si>
    <t>ostatných účtovných jednotkách</t>
  </si>
  <si>
    <t>Podiely na základnom imaní v dcérskych účtovných jednotkách</t>
  </si>
  <si>
    <t>Obstaranie hmotného a nehmotného majetku</t>
  </si>
  <si>
    <t>oprávky</t>
  </si>
  <si>
    <t>opravné položky</t>
  </si>
  <si>
    <t>neodpisovaný</t>
  </si>
  <si>
    <t>odpisovaný</t>
  </si>
  <si>
    <t>b2a</t>
  </si>
  <si>
    <t xml:space="preserve">b2b </t>
  </si>
  <si>
    <t>Daňové pohľadávky</t>
  </si>
  <si>
    <t>Ostatný majetok</t>
  </si>
  <si>
    <t>Aktíva spolu</t>
  </si>
  <si>
    <t>I.</t>
  </si>
  <si>
    <r>
      <t>Záväzky</t>
    </r>
    <r>
      <rPr>
        <b/>
        <sz val="9"/>
        <rFont val="Arial"/>
        <family val="2"/>
      </rPr>
      <t xml:space="preserve"> (súčet položiek 1 až 11)</t>
    </r>
  </si>
  <si>
    <t>Záväzky voči centrálnym bankám splatné na požiadanie</t>
  </si>
  <si>
    <t>Záväzky voči bankám splatné na požiadanie</t>
  </si>
  <si>
    <t>Ostatné záväzky voči centrálnym bankám a bankám</t>
  </si>
  <si>
    <t>Záväzky voči klientom a iným veriteľom</t>
  </si>
  <si>
    <t>splatné na požiadanie</t>
  </si>
  <si>
    <t>ostatné záväzky</t>
  </si>
  <si>
    <t>Záväzky z cenných papierov predaných na krátko</t>
  </si>
  <si>
    <t>so zostatkovou dobou splatnosti do 1 roku</t>
  </si>
  <si>
    <t>so zostatkovou dobou splatnosti nad 1 rok</t>
  </si>
  <si>
    <t>Daňové záväzky</t>
  </si>
  <si>
    <t>II.</t>
  </si>
  <si>
    <r>
      <t xml:space="preserve">Vlastné imanie </t>
    </r>
    <r>
      <rPr>
        <b/>
        <sz val="9"/>
        <rFont val="Arial"/>
        <family val="2"/>
      </rPr>
      <t>(súčet položiek 12 až 19)</t>
    </r>
  </si>
  <si>
    <t>upísané základné imanie</t>
  </si>
  <si>
    <t>pohľadávky voči akcionárom (x)</t>
  </si>
  <si>
    <t>Vlastné akcie (x)</t>
  </si>
  <si>
    <t>Kapitálové fondy</t>
  </si>
  <si>
    <t>emisné ážio</t>
  </si>
  <si>
    <t>ostatné kapitálové fondy</t>
  </si>
  <si>
    <t>Fondy tvorené zo zisku po zdanení</t>
  </si>
  <si>
    <t>Oceňovacie rozdiely x/(x)</t>
  </si>
  <si>
    <t>82</t>
  </si>
  <si>
    <t>z majetku x/(x)</t>
  </si>
  <si>
    <t>83</t>
  </si>
  <si>
    <t>z cenných papierov na predaj x/(x)</t>
  </si>
  <si>
    <t>84</t>
  </si>
  <si>
    <t>zo zabezpečovacích derivátov x/(x)</t>
  </si>
  <si>
    <t>85</t>
  </si>
  <si>
    <t>d)</t>
  </si>
  <si>
    <t>z prepočtu podielových cenných papierov a vkladov v cudzej mene x/(x)</t>
  </si>
  <si>
    <t>86</t>
  </si>
  <si>
    <t>e)</t>
  </si>
  <si>
    <t>z vkladov do základného imania dcérskych a pridružených účtovných jednotiek</t>
  </si>
  <si>
    <t>87</t>
  </si>
  <si>
    <t>Nerozdelený zisk alebo neuhradená strata z minulých rokov x/(x)</t>
  </si>
  <si>
    <t>88</t>
  </si>
  <si>
    <t>Zisk alebo strata v schvaľovacom konaní x/(x)</t>
  </si>
  <si>
    <t>89</t>
  </si>
  <si>
    <t>Zisk alebo strata bežného účtovného obdobia x/(x)</t>
  </si>
  <si>
    <t>90</t>
  </si>
  <si>
    <t>91</t>
  </si>
  <si>
    <t>V Ý K A Z  Z I S K O V  A  S T R Á T</t>
  </si>
  <si>
    <t>Výnosy z úrokov a obdobné výnosy</t>
  </si>
  <si>
    <t>a.</t>
  </si>
  <si>
    <t>Náklady na úroky a obdobné náklady</t>
  </si>
  <si>
    <t>Čisté úrokové výnosy</t>
  </si>
  <si>
    <t>Výnosy z odplát a provízií</t>
  </si>
  <si>
    <t>b.</t>
  </si>
  <si>
    <t>Náklady na odplaty a provízie</t>
  </si>
  <si>
    <t>Čistý zisk alebo strata z odplát a provízií</t>
  </si>
  <si>
    <t>Výnosy z vkladov do základného imania</t>
  </si>
  <si>
    <t>3.1</t>
  </si>
  <si>
    <t>dcérskych účtovných jednotiek a pridružených účtovných jednotiek</t>
  </si>
  <si>
    <t>3.2</t>
  </si>
  <si>
    <t>ostatných účtovných jednotiek</t>
  </si>
  <si>
    <t>4./c.</t>
  </si>
  <si>
    <t>Čistý zisk alebo strata z obchodovania s cennými papiermi, derivátmi a devízami</t>
  </si>
  <si>
    <t>Výnosy z predaja majetku a prevodu majetku</t>
  </si>
  <si>
    <t>Výnosy zo zrušenia opravných položiek k predávanému a prevádzanému majetku</t>
  </si>
  <si>
    <t>d.</t>
  </si>
  <si>
    <t>Náklady na predaj majetku a na prevod majetku</t>
  </si>
  <si>
    <t>III.</t>
  </si>
  <si>
    <t>Čistý zisk alebo strata z predaja a z prevodu majetku</t>
  </si>
  <si>
    <t>Výnosy zo zrušenia rezerv na záväzky z hlavných činností</t>
  </si>
  <si>
    <t>Výnosy zo zrušenia opravných položiek a z odpísaných pohľadávok</t>
  </si>
  <si>
    <t>e.</t>
  </si>
  <si>
    <t>Náklady na tvorbu rezerv na záväzky z hlavných činností</t>
  </si>
  <si>
    <t>f.</t>
  </si>
  <si>
    <t>Náklady na tvorbu opravných položiek, na oceňovacie rozdiely zo zníženia hodnoty majetku a na odpísanie majetku</t>
  </si>
  <si>
    <t>f.1.</t>
  </si>
  <si>
    <t>náklady na tvorbu opravných položiek</t>
  </si>
  <si>
    <t>f.1.1.</t>
  </si>
  <si>
    <t>k finančnému majetku</t>
  </si>
  <si>
    <t>f.1.2.</t>
  </si>
  <si>
    <t>k hmotnému a nehmotnému majetku</t>
  </si>
  <si>
    <t>f.2.</t>
  </si>
  <si>
    <t>náklady na odpísanie majetku</t>
  </si>
  <si>
    <t>f.2.1.</t>
  </si>
  <si>
    <t>finančného</t>
  </si>
  <si>
    <t>f.2.2.</t>
  </si>
  <si>
    <t>hmotného a nehmotného</t>
  </si>
  <si>
    <t>f.3.</t>
  </si>
  <si>
    <t>náklady na oceňovacie rozdiely</t>
  </si>
  <si>
    <t>Ostatné výnosy</t>
  </si>
  <si>
    <t>9.1.</t>
  </si>
  <si>
    <t>výnosy zo zrušenia rezerv</t>
  </si>
  <si>
    <t>9.2.</t>
  </si>
  <si>
    <t>iné ostatné výnosy</t>
  </si>
  <si>
    <t>g.</t>
  </si>
  <si>
    <t>g.1.</t>
  </si>
  <si>
    <t>personálne náklady</t>
  </si>
  <si>
    <t>g.1.1.</t>
  </si>
  <si>
    <t>mzdové a sociálne náklady</t>
  </si>
  <si>
    <t>g.1.2.</t>
  </si>
  <si>
    <t>ostatné personálne náklady</t>
  </si>
  <si>
    <t>g.2.</t>
  </si>
  <si>
    <t>náklady na tvorbu rezerv</t>
  </si>
  <si>
    <t>g.3.</t>
  </si>
  <si>
    <t>odpisy</t>
  </si>
  <si>
    <t>g.3.1.</t>
  </si>
  <si>
    <t>odpisy hmotného majetku</t>
  </si>
  <si>
    <t>g.3.2.</t>
  </si>
  <si>
    <t>odpisy nehmotného majetku</t>
  </si>
  <si>
    <t>g.4.</t>
  </si>
  <si>
    <t>Iné ostatné náklady</t>
  </si>
  <si>
    <t>10./h.</t>
  </si>
  <si>
    <t>Podiel na zisku alebo strate v dcérskych a pridružených účtovných jednotkách</t>
  </si>
  <si>
    <t>A.</t>
  </si>
  <si>
    <t>Zisk alebo strata za účtovné obdobie pred zdanením</t>
  </si>
  <si>
    <t>i.</t>
  </si>
  <si>
    <t>i.1.</t>
  </si>
  <si>
    <t>splatná daň z príjmov</t>
  </si>
  <si>
    <t>i.2.</t>
  </si>
  <si>
    <t>odložená daň z príjmov</t>
  </si>
  <si>
    <t>B.</t>
  </si>
  <si>
    <t>Dáta z 06.02.2006 10:44:55</t>
  </si>
  <si>
    <t>Kľúčový stĺpec</t>
  </si>
  <si>
    <t xml:space="preserve"> 1.  Pokladničná hotovosť a vklady</t>
  </si>
  <si>
    <t xml:space="preserve">     v centrálnych bankách splatné na</t>
  </si>
  <si>
    <t xml:space="preserve">     požiadanie                        1</t>
  </si>
  <si>
    <t xml:space="preserve"> 2.  Pohľadávky voči bankám splatné</t>
  </si>
  <si>
    <t xml:space="preserve">     na požiadanie                     2</t>
  </si>
  <si>
    <t xml:space="preserve"> 3.  Ostatné pohľadávky voči</t>
  </si>
  <si>
    <t xml:space="preserve">     centrálnym bankám a bankám        3</t>
  </si>
  <si>
    <t xml:space="preserve">  a) brutto                            4</t>
  </si>
  <si>
    <t xml:space="preserve">  b) korekcia                          5</t>
  </si>
  <si>
    <t xml:space="preserve"> 4. Cenné papiere na obchodovanie      6</t>
  </si>
  <si>
    <t xml:space="preserve"> 5. Deriváty                           7</t>
  </si>
  <si>
    <t xml:space="preserve">  a) na obchodovanie                   8</t>
  </si>
  <si>
    <t xml:space="preserve">  b) zabezpečovacie                    9</t>
  </si>
  <si>
    <t xml:space="preserve"> 6. Cenné papiere na predaj           10</t>
  </si>
  <si>
    <t xml:space="preserve"> 7. Pohľadávky voči klientom a iným</t>
  </si>
  <si>
    <t xml:space="preserve">    dlžníkom                          11</t>
  </si>
  <si>
    <t xml:space="preserve">  a) brutto                           12</t>
  </si>
  <si>
    <t xml:space="preserve">  b) korekcia                         13</t>
  </si>
  <si>
    <t xml:space="preserve"> 8. Dlhové cenné papiere držané</t>
  </si>
  <si>
    <t xml:space="preserve">    do splatnosti                     14</t>
  </si>
  <si>
    <t xml:space="preserve">  a) štátnych orgánov                 15</t>
  </si>
  <si>
    <t xml:space="preserve">  b) ostatných subjektoch             16</t>
  </si>
  <si>
    <t xml:space="preserve">  b1 brutto                           17</t>
  </si>
  <si>
    <t xml:space="preserve">  b2 korekcia                         18</t>
  </si>
  <si>
    <t xml:space="preserve"> 9.  Podiely na základnom imaní</t>
  </si>
  <si>
    <t xml:space="preserve">     v pridružených účtovných</t>
  </si>
  <si>
    <t xml:space="preserve">     jednotkách                       19</t>
  </si>
  <si>
    <t xml:space="preserve">  a) v účtovných jednotkách z</t>
  </si>
  <si>
    <t xml:space="preserve">     finančného sektora               20</t>
  </si>
  <si>
    <t xml:space="preserve">  a1 brutto                           21</t>
  </si>
  <si>
    <t xml:space="preserve">  a2 korekcia                         22</t>
  </si>
  <si>
    <t xml:space="preserve">  b) ostatných účtovných jednotkách   23</t>
  </si>
  <si>
    <t xml:space="preserve">  b1 brutto                           24</t>
  </si>
  <si>
    <t xml:space="preserve">  b2 korekcia                         25</t>
  </si>
  <si>
    <t>10. Podiely na základnom imaní v</t>
  </si>
  <si>
    <t xml:space="preserve">  dcérskych účtovných jednotkách      26</t>
  </si>
  <si>
    <t xml:space="preserve">     finančného sektora               27</t>
  </si>
  <si>
    <t xml:space="preserve">  a1 brutto                           28</t>
  </si>
  <si>
    <t xml:space="preserve">  a2 korekcia                         29</t>
  </si>
  <si>
    <t xml:space="preserve">  b) v ostatných účtovných jednotkách 30</t>
  </si>
  <si>
    <t xml:space="preserve">  b1 brutto                           31</t>
  </si>
  <si>
    <t xml:space="preserve">  b2 korekcia                         32</t>
  </si>
  <si>
    <t>11. Obstaranie hmotného a nehmotného</t>
  </si>
  <si>
    <t xml:space="preserve">    majetku                           33</t>
  </si>
  <si>
    <t xml:space="preserve">  a) brutto                           34</t>
  </si>
  <si>
    <t xml:space="preserve">  b) korekcia                         35</t>
  </si>
  <si>
    <t>12. Nehmotný majetok                  36</t>
  </si>
  <si>
    <t xml:space="preserve">  a) brutto                           37</t>
  </si>
  <si>
    <t xml:space="preserve">  b) korekcia                         38</t>
  </si>
  <si>
    <t xml:space="preserve">  b1 oprávky                          39</t>
  </si>
  <si>
    <t xml:space="preserve">  b2 opravné položky                  40</t>
  </si>
  <si>
    <t>13. Hmotný majetok                    41</t>
  </si>
  <si>
    <t xml:space="preserve">  a) neodpisovaný                     42</t>
  </si>
  <si>
    <t xml:space="preserve">  a1 brutto                           43</t>
  </si>
  <si>
    <t xml:space="preserve">  a2 korekcia                         44</t>
  </si>
  <si>
    <t xml:space="preserve">  b) odpisovaný                       45</t>
  </si>
  <si>
    <t xml:space="preserve">  b1 brutto                           46</t>
  </si>
  <si>
    <t xml:space="preserve">  b2 korekcia                         47</t>
  </si>
  <si>
    <t xml:space="preserve">  b2a oprávky                         48</t>
  </si>
  <si>
    <t xml:space="preserve">  b2b opravné položky                 49</t>
  </si>
  <si>
    <t>14. Daňové pohľadávky                 50</t>
  </si>
  <si>
    <t>15. Ostatný majetok                   51</t>
  </si>
  <si>
    <t xml:space="preserve">  a) brutto                           52</t>
  </si>
  <si>
    <t xml:space="preserve">  b) korekcia                         53</t>
  </si>
  <si>
    <t xml:space="preserve">  Aktíva spolu                        54</t>
  </si>
  <si>
    <t xml:space="preserve"> I. Záväzky (súčet položiek 1 až 11)  55</t>
  </si>
  <si>
    <t xml:space="preserve"> 1. Záväzky voči centrálnym bankám</t>
  </si>
  <si>
    <t xml:space="preserve">    splatné na požiadanie             56</t>
  </si>
  <si>
    <t xml:space="preserve"> 2.  Záväzky voči bankám splatné</t>
  </si>
  <si>
    <t xml:space="preserve">     na požiadanie                    57</t>
  </si>
  <si>
    <t xml:space="preserve"> 3. Ostatné záväzky voči centrálnym</t>
  </si>
  <si>
    <t xml:space="preserve">    bankám a bankám                   58</t>
  </si>
  <si>
    <t xml:space="preserve"> 4. Záväzky voči klientom a iným</t>
  </si>
  <si>
    <t xml:space="preserve">    sporiteľom                        59</t>
  </si>
  <si>
    <t xml:space="preserve"> a) splatné na požiadanie             60</t>
  </si>
  <si>
    <t xml:space="preserve"> b) ostatné záväzky                   61</t>
  </si>
  <si>
    <t xml:space="preserve"> 5. Záväzky z cenných papierov</t>
  </si>
  <si>
    <t xml:space="preserve">    predaných na krátko               62</t>
  </si>
  <si>
    <t xml:space="preserve"> 6. Deriváty                          63</t>
  </si>
  <si>
    <t xml:space="preserve"> a) na obchodovanie                   64</t>
  </si>
  <si>
    <t xml:space="preserve"> b) zabezpečovacie                    65</t>
  </si>
  <si>
    <t xml:space="preserve"> 7. Záväzky z dlhových cenných</t>
  </si>
  <si>
    <t xml:space="preserve">    papierov                          66</t>
  </si>
  <si>
    <t xml:space="preserve"> a) so zostatkovou dobou splatnosti</t>
  </si>
  <si>
    <t xml:space="preserve">    do 1 roku                         67</t>
  </si>
  <si>
    <t xml:space="preserve"> b) so zostatkovou dobou splatnosti</t>
  </si>
  <si>
    <t xml:space="preserve">    nad 1 rok                         68</t>
  </si>
  <si>
    <t xml:space="preserve"> 8. Ostatné záväzky                   69</t>
  </si>
  <si>
    <t xml:space="preserve"> 9. Rezervy                           70</t>
  </si>
  <si>
    <t>10. Podriadené finančné záväzky       71</t>
  </si>
  <si>
    <t>11. Daňové záväzky                    72</t>
  </si>
  <si>
    <t>II. Vlastné imanie</t>
  </si>
  <si>
    <t xml:space="preserve">   (súčet položiek 12 až 19)          73</t>
  </si>
  <si>
    <t>12. Základné imanie z toho            74</t>
  </si>
  <si>
    <t xml:space="preserve"> a) upísané základné imanie           75</t>
  </si>
  <si>
    <t xml:space="preserve"> b) pohľadávky voči akcionárom        76</t>
  </si>
  <si>
    <t>13. Vlastné akcie                     77</t>
  </si>
  <si>
    <t>14. Kapitálové fondy                  78</t>
  </si>
  <si>
    <t xml:space="preserve"> a) emisné ážio                       79</t>
  </si>
  <si>
    <t xml:space="preserve"> b) ostatné kapitálové fondy          80</t>
  </si>
  <si>
    <t>15. Fondy tvorené zo zisku po zdanení 81</t>
  </si>
  <si>
    <t>16. Oceňovacie rozdiely x/(x)         82</t>
  </si>
  <si>
    <t xml:space="preserve"> a) z majetku x/(x)                   83</t>
  </si>
  <si>
    <t xml:space="preserve"> b) z cenných papierov na predaj x/(x)84</t>
  </si>
  <si>
    <t xml:space="preserve"> c) zo zabezpečovacích derivátov x/(x)85</t>
  </si>
  <si>
    <t xml:space="preserve"> d) z prepočtu podielových cenných</t>
  </si>
  <si>
    <t xml:space="preserve">    papierov a vkladov v cudzej</t>
  </si>
  <si>
    <t xml:space="preserve">    mene x/(x)                        86</t>
  </si>
  <si>
    <t xml:space="preserve"> e) z vkladov do základného imania</t>
  </si>
  <si>
    <t xml:space="preserve">    dcérskych a pridružených účtovných</t>
  </si>
  <si>
    <t xml:space="preserve">    jednotiek                         87</t>
  </si>
  <si>
    <t>17. Nerozdelený zisk alebo neuhradená</t>
  </si>
  <si>
    <t xml:space="preserve">    strata z minulých rokov  x/(x)    88</t>
  </si>
  <si>
    <t>18. Zisk alebo strata v schvaľovacom</t>
  </si>
  <si>
    <t xml:space="preserve">    konaní x/(x)                      89</t>
  </si>
  <si>
    <t>19. Zisk alebo strata bežného účtovného</t>
  </si>
  <si>
    <t xml:space="preserve">    obdobia x/(x)                     90</t>
  </si>
  <si>
    <t xml:space="preserve">    Pasíva                            91</t>
  </si>
  <si>
    <t>Aktuálne dáta  22.05.2006 14:46:53</t>
  </si>
  <si>
    <t xml:space="preserve"> 1.  Výnosy z úrokov a obdobné výnosy 01</t>
  </si>
  <si>
    <t xml:space="preserve"> a.  Náklady na úroky a obdobné</t>
  </si>
  <si>
    <t xml:space="preserve">     náklady                          02</t>
  </si>
  <si>
    <t xml:space="preserve"> I.  Čisté úrokové výnosy             03</t>
  </si>
  <si>
    <t xml:space="preserve"> 2.  Výnosy z odplát a provízií       04</t>
  </si>
  <si>
    <t xml:space="preserve"> b.  Náklady na odplaty a provízie    05</t>
  </si>
  <si>
    <t>II.  Čistý zisk alebo strata z odplát</t>
  </si>
  <si>
    <t xml:space="preserve">     a provízií                       06</t>
  </si>
  <si>
    <t xml:space="preserve"> 3.  Výnosy z vkladov do základného</t>
  </si>
  <si>
    <t xml:space="preserve">     imania                           07</t>
  </si>
  <si>
    <t>3.1. dcérskych účtovných jednotiek a</t>
  </si>
  <si>
    <t xml:space="preserve">     pridružených účtovných jednotiek 08</t>
  </si>
  <si>
    <t>3.2. ostatných účtovných jednotiek    09</t>
  </si>
  <si>
    <t>4./c.Čistý zisk alebo strata z</t>
  </si>
  <si>
    <t xml:space="preserve">     obchodovania s cennými papiermi,</t>
  </si>
  <si>
    <t xml:space="preserve">     derivátmi a devízami             10</t>
  </si>
  <si>
    <t xml:space="preserve"> 5.  Výnosy z predaja majetku a prevodu</t>
  </si>
  <si>
    <t xml:space="preserve">     majetku                          11</t>
  </si>
  <si>
    <t xml:space="preserve"> 6.  Výnosy zo zrušenia opravných</t>
  </si>
  <si>
    <t xml:space="preserve">     položiek k predávanému a</t>
  </si>
  <si>
    <t xml:space="preserve">     prevádzanému majetku             12</t>
  </si>
  <si>
    <t xml:space="preserve"> d.  Náklady na predaj majetku a na</t>
  </si>
  <si>
    <t xml:space="preserve">     prevod majetku                   13</t>
  </si>
  <si>
    <t>III. Čistý zisk alebo strata z predaja</t>
  </si>
  <si>
    <t xml:space="preserve">     a z prevodu majetku              14</t>
  </si>
  <si>
    <t xml:space="preserve"> 7.  Výnosy zo zrušenia rezerv na</t>
  </si>
  <si>
    <t xml:space="preserve">     záväzky z hlavných činností      15</t>
  </si>
  <si>
    <t xml:space="preserve"> 8.  Výnosy zo zrušenia opravných     16</t>
  </si>
  <si>
    <t xml:space="preserve">     položiek a z odpísaných pohľadávok</t>
  </si>
  <si>
    <t xml:space="preserve"> e.  Náklady na tvorbu rezerv na záväzky</t>
  </si>
  <si>
    <t xml:space="preserve">     z hlavných činností              17</t>
  </si>
  <si>
    <t xml:space="preserve"> f.  Náklady na tvorbu opravných polo-</t>
  </si>
  <si>
    <t xml:space="preserve">     žiek, na oceňovacie rozdiely zo</t>
  </si>
  <si>
    <t xml:space="preserve">     zníženia hodnoty majetku a na odpí-</t>
  </si>
  <si>
    <t xml:space="preserve">     sanie majetku                    18</t>
  </si>
  <si>
    <t xml:space="preserve"> f.1.náklady na tvorbu opravných</t>
  </si>
  <si>
    <t xml:space="preserve">     položiek                         19</t>
  </si>
  <si>
    <t>f.1.1.k finančnému majetku            20</t>
  </si>
  <si>
    <t>f.1.2.k hmotnému a nehmotnému majetku 21</t>
  </si>
  <si>
    <t xml:space="preserve"> f.2. náklady na odpísanie majetku    22</t>
  </si>
  <si>
    <t>f.2.1.finančného                      23</t>
  </si>
  <si>
    <t>f.2.2. hmotného a nehmotného          24</t>
  </si>
  <si>
    <t xml:space="preserve"> f.3.náklady na oceňovacie rozdiely   25</t>
  </si>
  <si>
    <t xml:space="preserve"> 9.  Ostatné výnosy                   26</t>
  </si>
  <si>
    <t>9.1. Výnosy zo zrušenia rezerv        27</t>
  </si>
  <si>
    <t>9.2. Iné ostatné výnosy               28</t>
  </si>
  <si>
    <t xml:space="preserve"> g.  Ostatné náklady                  29</t>
  </si>
  <si>
    <t>g.1. personálne náklady               30</t>
  </si>
  <si>
    <t>g.1.1.mzdové a sociálne náklady       31</t>
  </si>
  <si>
    <t>g.1.2.ostatné personálne náklady      32</t>
  </si>
  <si>
    <t xml:space="preserve"> g.2.náklady na tvorbu rezerv         33</t>
  </si>
  <si>
    <t>g.3. odpisy                           34</t>
  </si>
  <si>
    <t>g.3.1.odpisy hmotného majetku         35</t>
  </si>
  <si>
    <t>g.3.2.odpisy nehmotného majetku       36</t>
  </si>
  <si>
    <t>g.4. iné ostatné náklady              37</t>
  </si>
  <si>
    <t>10./h.Podiel na zisku alebo strate v</t>
  </si>
  <si>
    <t xml:space="preserve">     dcérskych a pridružených účtovných</t>
  </si>
  <si>
    <t xml:space="preserve">     jednotkách                       38</t>
  </si>
  <si>
    <t xml:space="preserve"> A.  Zisk alebo strata za účtovné obdo-</t>
  </si>
  <si>
    <t xml:space="preserve">     bie pred zdanením                39</t>
  </si>
  <si>
    <t xml:space="preserve"> i.  Daň z príjmov                    40</t>
  </si>
  <si>
    <t>i.1. splatná daň z príjmov            41</t>
  </si>
  <si>
    <t>i.2. odložená daň z príjmov           42</t>
  </si>
  <si>
    <t xml:space="preserve"> B.  Zisk alebo strata za účtovné obdo-</t>
  </si>
  <si>
    <t xml:space="preserve">     bie po zdanení                   43</t>
  </si>
  <si>
    <t xml:space="preserve">    1 -   6 / 2006</t>
  </si>
  <si>
    <t xml:space="preserve">    1 -   6 / 2005</t>
  </si>
  <si>
    <t>k 30. 6. 2006</t>
  </si>
  <si>
    <t>za 6 mesiacov roku 2006</t>
  </si>
  <si>
    <t>Ucet</t>
  </si>
  <si>
    <t>Text</t>
  </si>
  <si>
    <t>PS</t>
  </si>
  <si>
    <t>MD</t>
  </si>
  <si>
    <t>DAL</t>
  </si>
  <si>
    <t>VYDF_062006</t>
  </si>
  <si>
    <t>Hodnoty na ceste - SKK</t>
  </si>
  <si>
    <t>Hodnoty na ceste-konverzie</t>
  </si>
  <si>
    <t>Bežné účty v bankách - SKK</t>
  </si>
  <si>
    <t>Bežné účty v bankách - EUR</t>
  </si>
  <si>
    <t>Bežné účty v bankách - USD</t>
  </si>
  <si>
    <t>Bežné účty v bankách - JPY</t>
  </si>
  <si>
    <t>Bankový účet SKK - príjmy budúcich období</t>
  </si>
  <si>
    <t>Bankový účet EUR - príjmy budúcich období</t>
  </si>
  <si>
    <t>Bankový účet USD - príjmy budúcich období</t>
  </si>
  <si>
    <t>Termínované vklady - SKK</t>
  </si>
  <si>
    <t>Termínované vklady - SKK - príjmy budúcich období</t>
  </si>
  <si>
    <t>PTO-forward-EUR-kladná reálna hodnota</t>
  </si>
  <si>
    <t>PTO-forward-EUR-záporná reálna hodnota</t>
  </si>
  <si>
    <t>PTO-forward-USD-kladná reálna hodnota</t>
  </si>
  <si>
    <t>PTO-forward-USD-záporná reálna hodnota</t>
  </si>
  <si>
    <t>PTO-forward-JPY-kladná reálna hodnota</t>
  </si>
  <si>
    <t>PTO-forward-JPY-záporná reálna hodnota</t>
  </si>
  <si>
    <t>Iné pohľadávky - mylné platby</t>
  </si>
  <si>
    <t>Pohľadávky - PROGRES</t>
  </si>
  <si>
    <t>Pohľadávky - GARANT</t>
  </si>
  <si>
    <t>Pohľadávky DSS - poplatky za vysporiad. obchodov</t>
  </si>
  <si>
    <t>Pohľadávky DSS - poplatky za sprostred. obchodov</t>
  </si>
  <si>
    <t>Pohľadávky za dividendy</t>
  </si>
  <si>
    <t>Rôzni veritelia</t>
  </si>
  <si>
    <t>Záväzky - prijaté príspevky</t>
  </si>
  <si>
    <t>Záväzky - neidentifikované príspevky</t>
  </si>
  <si>
    <t>Záväzky - AS DSS</t>
  </si>
  <si>
    <t>Záväzky - iné DSS</t>
  </si>
  <si>
    <t>Záväzky - výplata dedičstva, dôchodku</t>
  </si>
  <si>
    <t>Záväzky - PROGRES</t>
  </si>
  <si>
    <t>Záväzky - GARANT</t>
  </si>
  <si>
    <t>Zúčtovanie s trhom CP - slovenské CP</t>
  </si>
  <si>
    <t>Zúčtovanie s trhom CP - zahraničné CP</t>
  </si>
  <si>
    <t>Štátne dlh. bez kupónov - tuzemsko</t>
  </si>
  <si>
    <t>Dlhopisy s kupónmi - tuzemsko</t>
  </si>
  <si>
    <t>Dlhopisy s kupónmi - tuzemsko-AÚV</t>
  </si>
  <si>
    <t>Dlhopisy s kupónmi - zahraničie</t>
  </si>
  <si>
    <t>Dlhopisy s kupónmi - zahraničie-AÚV</t>
  </si>
  <si>
    <t>Akcie - zahraničie</t>
  </si>
  <si>
    <t>Podielové listy - zahraničie</t>
  </si>
  <si>
    <t>Kapitálový fond - emitované dôchodkové jednotky</t>
  </si>
  <si>
    <t>Oceň.rozdiely zo zabezpečovacích derivátov-forward</t>
  </si>
  <si>
    <t>Oceň.rozdiely z precen. majetku a záväzkov -tuzem.</t>
  </si>
  <si>
    <t>Oceň.rozdiely z precen. majetku a záväzkov -zahr.</t>
  </si>
  <si>
    <t>Kurz.rozdiely z precen. zahr. CP</t>
  </si>
  <si>
    <t>Kurz.rozdiely z precen. BÚ v cudzej mene</t>
  </si>
  <si>
    <t>Kurz.rozdiely z precen.ČR úroku z BÚ v cudzej mene</t>
  </si>
  <si>
    <t>Kurz.rozdiely z precen.záväzku v cudzej mene</t>
  </si>
  <si>
    <t>Kurz.rozdiely z precen.pohľad. v cudzej mene</t>
  </si>
  <si>
    <t>Začiatočný účet súvahový</t>
  </si>
  <si>
    <t>Konečný účet súvahový</t>
  </si>
  <si>
    <t>Účet ziskov a strát</t>
  </si>
  <si>
    <t>Náklady na úroky z cenných papierov</t>
  </si>
  <si>
    <t>Náklady na úroky z CP - amortizácia prémie</t>
  </si>
  <si>
    <t>Náklady na devíz.operácie - realizované KR</t>
  </si>
  <si>
    <t>Náklady na derivátové operácie s menov. nástrojmi</t>
  </si>
  <si>
    <t>Náklady na zrážkovú daň</t>
  </si>
  <si>
    <t>Náklady na zrážkovú daň - zahraničie</t>
  </si>
  <si>
    <t>Halierové rozdiely</t>
  </si>
  <si>
    <t>Výnosy z úrokov z cenných papierov na obchodovanie</t>
  </si>
  <si>
    <t>Výnosy z úrokov z CP - amortizácia diskontu</t>
  </si>
  <si>
    <t>Výnosy z bankových úrokov</t>
  </si>
  <si>
    <t>Výnosy z termínovaných vkladov</t>
  </si>
  <si>
    <t>Výnosy z akcií a podielov na obchodovanie</t>
  </si>
  <si>
    <t>Výnosy z devíz.operácií - realizované KR</t>
  </si>
  <si>
    <t>Výnosy z derivát. operácií s menovými nástrojmi</t>
  </si>
  <si>
    <t>Halierové vyrovnanie</t>
  </si>
  <si>
    <t>Pohľadávky z pevných TO s menovými nástrojmi</t>
  </si>
  <si>
    <t>Záväzky z pevných TO s menovými nástrojmi</t>
  </si>
  <si>
    <t>Pomocné súvzťažné účty</t>
  </si>
  <si>
    <t>Obdobie, za ktoré sa účtovná</t>
  </si>
  <si>
    <t>závierka zostavuje</t>
  </si>
  <si>
    <t>od</t>
  </si>
  <si>
    <t>do</t>
  </si>
  <si>
    <t>Deň, ku ktorému sa účtovná</t>
  </si>
  <si>
    <t>IČO</t>
  </si>
  <si>
    <t>Obchodné meno alebo názov účtovnej jednotky</t>
  </si>
  <si>
    <t>O</t>
  </si>
  <si>
    <t>P</t>
  </si>
  <si>
    <t>T</t>
  </si>
  <si>
    <t>I</t>
  </si>
  <si>
    <t>M</t>
  </si>
  <si>
    <t>A</t>
  </si>
  <si>
    <t>L</t>
  </si>
  <si>
    <t>v</t>
  </si>
  <si>
    <t>.</t>
  </si>
  <si>
    <t>d</t>
  </si>
  <si>
    <t>f</t>
  </si>
  <si>
    <t>,</t>
  </si>
  <si>
    <t>l</t>
  </si>
  <si>
    <t>i</t>
  </si>
  <si>
    <t>n</t>
  </si>
  <si>
    <t>z</t>
  </si>
  <si>
    <t>-</t>
  </si>
  <si>
    <t>S</t>
  </si>
  <si>
    <t>o</t>
  </si>
  <si>
    <t>e</t>
  </si>
  <si>
    <t>s</t>
  </si>
  <si>
    <t>k</t>
  </si>
  <si>
    <t>á</t>
  </si>
  <si>
    <t>Právna forma účtovnej jednotky</t>
  </si>
  <si>
    <t>ô</t>
  </si>
  <si>
    <t>h</t>
  </si>
  <si>
    <t>ý</t>
  </si>
  <si>
    <t xml:space="preserve">Sídlo </t>
  </si>
  <si>
    <t>B</t>
  </si>
  <si>
    <t>r</t>
  </si>
  <si>
    <t>t</t>
  </si>
  <si>
    <t>Smerové číslo telefónu</t>
  </si>
  <si>
    <t>Číslo telefónu</t>
  </si>
  <si>
    <t>Číslo faxu</t>
  </si>
  <si>
    <t xml:space="preserve">Podpisový záznam štatutárneho orgánu alebo člena štatutárneho orgánu účtovnej jednotky                                                                                                                                                                                                          </t>
  </si>
  <si>
    <t>Podpisový záznam fyzickej osoby zodpovednej za zostavenie účtovnej závierky</t>
  </si>
  <si>
    <t>Podpisový záznam osoby zodpovednej za vedenie účtovníctva</t>
  </si>
  <si>
    <t>Ing. Richard Kolárik</t>
  </si>
  <si>
    <t>Allianz - Slovenská d.s.s.,a.s.</t>
  </si>
  <si>
    <t>MF SR</t>
  </si>
  <si>
    <t>SÚVAHA</t>
  </si>
  <si>
    <t xml:space="preserve">(v tis. Sk) </t>
  </si>
  <si>
    <t>Deň zostavenia účtovnej závierky                                                                       20.8.2006</t>
  </si>
  <si>
    <t xml:space="preserve">O </t>
  </si>
  <si>
    <t>Podpisový záznam štatutárneho orgánu alebo člena štatutárneho orgánu účtovnej jednotky</t>
  </si>
  <si>
    <t>Allianz - Slovenská d.s.s., a.s.</t>
  </si>
  <si>
    <t>VÝKAZ ZISKOV A STRÁT</t>
  </si>
  <si>
    <t>(v tis. Sk)</t>
  </si>
  <si>
    <t>Deň zostavenia účtovnej závierky                                                      20.8.2006</t>
  </si>
  <si>
    <t xml:space="preserve">   Ing. Peter Karcol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</si>
</sst>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d/m/yy\ "/>
    <numFmt numFmtId="169" formatCode="#,##0.0000"/>
    <numFmt numFmtId="170" formatCode="#,##0.0"/>
    <numFmt numFmtId="171" formatCode="0.00000"/>
    <numFmt numFmtId="172" formatCode="0.0000"/>
    <numFmt numFmtId="173" formatCode="0.000"/>
    <numFmt numFmtId="174" formatCode="#,##0.000"/>
    <numFmt numFmtId="175" formatCode="[$-41B]d\.\ mmmm\ yyyy"/>
    <numFmt numFmtId="176" formatCode="mmm/yyyy"/>
    <numFmt numFmtId="177" formatCode="_(* #,##0_);_(* \(#,##0\);_(* &quot;-&quot;??_);_(@_)"/>
    <numFmt numFmtId="178" formatCode="0.0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T*Toronto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8"/>
      <name val="AT*Toronto"/>
      <family val="0"/>
    </font>
    <font>
      <sz val="12"/>
      <name val="AT*Toronto"/>
      <family val="0"/>
    </font>
    <font>
      <sz val="11"/>
      <name val="AT*Toronto"/>
      <family val="0"/>
    </font>
    <font>
      <sz val="8"/>
      <name val="Arial CE"/>
      <family val="0"/>
    </font>
    <font>
      <b/>
      <sz val="9"/>
      <name val="Arial"/>
      <family val="2"/>
    </font>
    <font>
      <b/>
      <sz val="13"/>
      <name val="Arial"/>
      <family val="2"/>
    </font>
    <font>
      <sz val="13"/>
      <name val="Arial CE"/>
      <family val="0"/>
    </font>
    <font>
      <sz val="13"/>
      <name val="Arial"/>
      <family val="2"/>
    </font>
    <font>
      <b/>
      <sz val="11"/>
      <color indexed="10"/>
      <name val="AT*Toronto"/>
      <family val="0"/>
    </font>
    <font>
      <b/>
      <sz val="12"/>
      <color indexed="10"/>
      <name val="AT*Toronto"/>
      <family val="0"/>
    </font>
    <font>
      <b/>
      <sz val="12"/>
      <name val="AT*Toronto"/>
      <family val="0"/>
    </font>
    <font>
      <sz val="9"/>
      <name val="Arial"/>
      <family val="0"/>
    </font>
    <font>
      <sz val="12"/>
      <name val="AT*Switzerland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176">
    <xf numFmtId="0" fontId="0" fillId="0" borderId="0" xfId="0" applyAlignment="1">
      <alignment/>
    </xf>
    <xf numFmtId="0" fontId="8" fillId="0" borderId="0" xfId="22" applyFont="1" applyProtection="1">
      <alignment/>
      <protection locked="0"/>
    </xf>
    <xf numFmtId="0" fontId="8" fillId="0" borderId="0" xfId="22" applyFont="1" applyProtection="1">
      <alignment/>
      <protection/>
    </xf>
    <xf numFmtId="0" fontId="9" fillId="0" borderId="0" xfId="22" applyFont="1" applyProtection="1">
      <alignment/>
      <protection locked="0"/>
    </xf>
    <xf numFmtId="0" fontId="9" fillId="0" borderId="0" xfId="22" applyFont="1" applyProtection="1">
      <alignment/>
      <protection/>
    </xf>
    <xf numFmtId="0" fontId="10" fillId="0" borderId="0" xfId="22" applyFont="1" applyProtection="1">
      <alignment/>
      <protection locked="0"/>
    </xf>
    <xf numFmtId="0" fontId="10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0" fontId="4" fillId="0" borderId="0" xfId="22" applyFont="1" applyAlignment="1" applyProtection="1">
      <alignment horizontal="left" vertical="center"/>
      <protection/>
    </xf>
    <xf numFmtId="0" fontId="4" fillId="0" borderId="0" xfId="22" applyFont="1" applyAlignment="1" applyProtection="1">
      <alignment horizontal="left" vertical="center" wrapText="1"/>
      <protection/>
    </xf>
    <xf numFmtId="49" fontId="4" fillId="0" borderId="0" xfId="22" applyNumberFormat="1" applyFont="1" applyAlignment="1" applyProtection="1">
      <alignment horizontal="center" vertical="center"/>
      <protection/>
    </xf>
    <xf numFmtId="3" fontId="4" fillId="0" borderId="0" xfId="22" applyNumberFormat="1" applyFont="1" applyAlignment="1" applyProtection="1">
      <alignment horizontal="right"/>
      <protection/>
    </xf>
    <xf numFmtId="3" fontId="4" fillId="0" borderId="0" xfId="22" applyNumberFormat="1" applyFont="1" applyProtection="1">
      <alignment/>
      <protection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0" fillId="0" borderId="0" xfId="21" applyFont="1" applyBorder="1" applyProtection="1">
      <alignment/>
      <protection locked="0"/>
    </xf>
    <xf numFmtId="0" fontId="10" fillId="0" borderId="0" xfId="21" applyFont="1" applyBorder="1" applyProtection="1">
      <alignment/>
      <protection/>
    </xf>
    <xf numFmtId="0" fontId="10" fillId="2" borderId="0" xfId="21" applyFont="1" applyFill="1" applyBorder="1" applyAlignment="1" applyProtection="1">
      <alignment vertical="center"/>
      <protection locked="0"/>
    </xf>
    <xf numFmtId="0" fontId="10" fillId="2" borderId="0" xfId="21" applyFont="1" applyFill="1" applyBorder="1" applyAlignment="1" applyProtection="1">
      <alignment vertical="center"/>
      <protection/>
    </xf>
    <xf numFmtId="0" fontId="10" fillId="0" borderId="0" xfId="21" applyFont="1" applyBorder="1" applyAlignment="1" applyProtection="1">
      <alignment vertical="center"/>
      <protection locked="0"/>
    </xf>
    <xf numFmtId="0" fontId="10" fillId="0" borderId="0" xfId="21" applyFont="1" applyBorder="1" applyAlignment="1" applyProtection="1">
      <alignment vertical="center"/>
      <protection/>
    </xf>
    <xf numFmtId="0" fontId="10" fillId="2" borderId="0" xfId="21" applyFont="1" applyFill="1" applyBorder="1" applyProtection="1">
      <alignment/>
      <protection locked="0"/>
    </xf>
    <xf numFmtId="0" fontId="10" fillId="2" borderId="0" xfId="21" applyFont="1" applyFill="1" applyBorder="1" applyProtection="1">
      <alignment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4" fillId="0" borderId="0" xfId="21" applyFont="1" applyBorder="1" applyAlignment="1" applyProtection="1">
      <alignment horizontal="left" vertical="center" wrapText="1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/>
      <protection/>
    </xf>
    <xf numFmtId="0" fontId="4" fillId="0" borderId="1" xfId="21" applyFont="1" applyBorder="1" applyAlignment="1" applyProtection="1">
      <alignment horizontal="left" vertical="center"/>
      <protection/>
    </xf>
    <xf numFmtId="0" fontId="8" fillId="0" borderId="0" xfId="21" applyFont="1" applyProtection="1">
      <alignment/>
      <protection locked="0"/>
    </xf>
    <xf numFmtId="0" fontId="8" fillId="0" borderId="0" xfId="21" applyFont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1" applyFont="1" applyProtection="1">
      <alignment/>
      <protection/>
    </xf>
    <xf numFmtId="0" fontId="10" fillId="0" borderId="0" xfId="21" applyFont="1" applyProtection="1">
      <alignment/>
      <protection locked="0"/>
    </xf>
    <xf numFmtId="0" fontId="10" fillId="0" borderId="0" xfId="21" applyFont="1" applyProtection="1">
      <alignment/>
      <protection/>
    </xf>
    <xf numFmtId="0" fontId="10" fillId="2" borderId="0" xfId="21" applyFont="1" applyFill="1" applyProtection="1">
      <alignment/>
      <protection locked="0"/>
    </xf>
    <xf numFmtId="0" fontId="10" fillId="2" borderId="0" xfId="21" applyFont="1" applyFill="1" applyProtection="1">
      <alignment/>
      <protection/>
    </xf>
    <xf numFmtId="0" fontId="10" fillId="0" borderId="0" xfId="21" applyFont="1" applyBorder="1" applyAlignment="1" applyProtection="1">
      <alignment horizontal="left" vertical="center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/>
      <protection/>
    </xf>
    <xf numFmtId="3" fontId="10" fillId="0" borderId="0" xfId="21" applyNumberFormat="1" applyFont="1" applyBorder="1" applyAlignment="1" applyProtection="1">
      <alignment horizontal="right"/>
      <protection/>
    </xf>
    <xf numFmtId="16" fontId="10" fillId="0" borderId="0" xfId="21" applyNumberFormat="1" applyFont="1" applyBorder="1" applyAlignment="1" applyProtection="1">
      <alignment horizontal="left" vertical="center" wrapText="1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3" fontId="10" fillId="0" borderId="0" xfId="21" applyNumberFormat="1" applyFont="1" applyBorder="1" applyAlignment="1" applyProtection="1">
      <alignment horizontal="right" vertical="center"/>
      <protection/>
    </xf>
    <xf numFmtId="0" fontId="13" fillId="0" borderId="2" xfId="22" applyFont="1" applyBorder="1" applyAlignment="1" applyProtection="1">
      <alignment horizontal="center" vertical="center" wrapText="1"/>
      <protection/>
    </xf>
    <xf numFmtId="0" fontId="13" fillId="0" borderId="3" xfId="22" applyFont="1" applyBorder="1" applyAlignment="1" applyProtection="1">
      <alignment horizontal="center" vertical="center"/>
      <protection/>
    </xf>
    <xf numFmtId="49" fontId="13" fillId="0" borderId="3" xfId="22" applyNumberFormat="1" applyFont="1" applyBorder="1" applyAlignment="1" applyProtection="1">
      <alignment horizontal="center" vertical="center"/>
      <protection/>
    </xf>
    <xf numFmtId="0" fontId="13" fillId="0" borderId="1" xfId="22" applyFont="1" applyBorder="1" applyAlignment="1" applyProtection="1">
      <alignment horizontal="center" vertical="center"/>
      <protection/>
    </xf>
    <xf numFmtId="49" fontId="13" fillId="0" borderId="1" xfId="22" applyNumberFormat="1" applyFont="1" applyBorder="1" applyAlignment="1" applyProtection="1">
      <alignment horizontal="center" vertical="center"/>
      <protection/>
    </xf>
    <xf numFmtId="0" fontId="13" fillId="0" borderId="4" xfId="22" applyFont="1" applyBorder="1" applyAlignment="1" applyProtection="1">
      <alignment horizontal="center" vertical="center"/>
      <protection/>
    </xf>
    <xf numFmtId="0" fontId="13" fillId="0" borderId="5" xfId="22" applyFont="1" applyBorder="1" applyAlignment="1" applyProtection="1">
      <alignment horizontal="center" vertical="center" wrapText="1"/>
      <protection/>
    </xf>
    <xf numFmtId="49" fontId="13" fillId="0" borderId="4" xfId="22" applyNumberFormat="1" applyFont="1" applyBorder="1" applyAlignment="1" applyProtection="1">
      <alignment horizontal="center" vertical="center"/>
      <protection/>
    </xf>
    <xf numFmtId="3" fontId="13" fillId="0" borderId="4" xfId="22" applyNumberFormat="1" applyFont="1" applyBorder="1" applyAlignment="1" applyProtection="1">
      <alignment horizontal="center"/>
      <protection/>
    </xf>
    <xf numFmtId="0" fontId="13" fillId="0" borderId="4" xfId="22" applyFont="1" applyBorder="1" applyAlignment="1" applyProtection="1">
      <alignment horizontal="center" vertical="center" wrapText="1"/>
      <protection/>
    </xf>
    <xf numFmtId="49" fontId="13" fillId="0" borderId="4" xfId="22" applyNumberFormat="1" applyFont="1" applyBorder="1" applyAlignment="1" applyProtection="1">
      <alignment horizontal="center" vertical="center" wrapText="1"/>
      <protection/>
    </xf>
    <xf numFmtId="3" fontId="13" fillId="0" borderId="4" xfId="22" applyNumberFormat="1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>
      <alignment horizontal="center"/>
    </xf>
    <xf numFmtId="49" fontId="15" fillId="2" borderId="6" xfId="22" applyNumberFormat="1" applyFont="1" applyFill="1" applyBorder="1" applyAlignment="1" applyProtection="1">
      <alignment horizontal="center" vertical="center"/>
      <protection/>
    </xf>
    <xf numFmtId="177" fontId="15" fillId="0" borderId="7" xfId="22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49" fontId="15" fillId="2" borderId="7" xfId="22" applyNumberFormat="1" applyFont="1" applyFill="1" applyBorder="1" applyAlignment="1" applyProtection="1">
      <alignment horizontal="center" vertical="center"/>
      <protection/>
    </xf>
    <xf numFmtId="49" fontId="15" fillId="0" borderId="7" xfId="22" applyNumberFormat="1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4" fillId="0" borderId="2" xfId="21" applyFont="1" applyBorder="1" applyAlignment="1" applyProtection="1">
      <alignment horizontal="left" vertical="center"/>
      <protection/>
    </xf>
    <xf numFmtId="0" fontId="4" fillId="0" borderId="2" xfId="21" applyFont="1" applyBorder="1" applyAlignment="1" applyProtection="1">
      <alignment horizontal="left" vertical="center" wrapText="1"/>
      <protection/>
    </xf>
    <xf numFmtId="49" fontId="4" fillId="0" borderId="2" xfId="21" applyNumberFormat="1" applyFont="1" applyBorder="1" applyAlignment="1" applyProtection="1">
      <alignment horizontal="center" vertical="center"/>
      <protection/>
    </xf>
    <xf numFmtId="3" fontId="4" fillId="0" borderId="2" xfId="21" applyNumberFormat="1" applyFont="1" applyBorder="1" applyAlignment="1" applyProtection="1">
      <alignment horizontal="right"/>
      <protection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wrapText="1"/>
    </xf>
    <xf numFmtId="0" fontId="15" fillId="0" borderId="6" xfId="22" applyFont="1" applyBorder="1" applyAlignment="1" applyProtection="1">
      <alignment horizontal="center" vertical="center" wrapText="1"/>
      <protection/>
    </xf>
    <xf numFmtId="0" fontId="15" fillId="0" borderId="8" xfId="22" applyFont="1" applyBorder="1" applyAlignment="1" applyProtection="1">
      <alignment horizontal="left" vertical="center" wrapText="1"/>
      <protection/>
    </xf>
    <xf numFmtId="49" fontId="15" fillId="0" borderId="6" xfId="22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49" fontId="15" fillId="2" borderId="9" xfId="22" applyNumberFormat="1" applyFont="1" applyFill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wrapText="1"/>
    </xf>
    <xf numFmtId="177" fontId="10" fillId="0" borderId="7" xfId="22" applyNumberFormat="1" applyFont="1" applyBorder="1" applyProtection="1">
      <alignment/>
      <protection/>
    </xf>
    <xf numFmtId="3" fontId="17" fillId="0" borderId="0" xfId="22" applyNumberFormat="1" applyFont="1" applyAlignment="1" applyProtection="1">
      <alignment horizontal="center"/>
      <protection/>
    </xf>
    <xf numFmtId="3" fontId="13" fillId="0" borderId="10" xfId="22" applyNumberFormat="1" applyFont="1" applyBorder="1" applyAlignment="1" applyProtection="1">
      <alignment horizontal="center" vertical="center" wrapText="1"/>
      <protection/>
    </xf>
    <xf numFmtId="3" fontId="16" fillId="0" borderId="0" xfId="21" applyNumberFormat="1" applyFont="1" applyBorder="1" applyAlignment="1" applyProtection="1">
      <alignment horizontal="center" vertical="center"/>
      <protection/>
    </xf>
    <xf numFmtId="3" fontId="18" fillId="0" borderId="0" xfId="22" applyNumberFormat="1" applyFont="1" applyFill="1" applyAlignment="1" applyProtection="1">
      <alignment horizontal="center"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0" fillId="3" borderId="0" xfId="0" applyFill="1" applyAlignment="1">
      <alignment/>
    </xf>
    <xf numFmtId="0" fontId="4" fillId="0" borderId="0" xfId="22">
      <alignment/>
      <protection/>
    </xf>
    <xf numFmtId="0" fontId="0" fillId="0" borderId="0" xfId="23">
      <alignment/>
      <protection/>
    </xf>
    <xf numFmtId="0" fontId="7" fillId="0" borderId="0" xfId="25" applyFont="1" applyProtection="1">
      <alignment/>
      <protection/>
    </xf>
    <xf numFmtId="0" fontId="7" fillId="0" borderId="0" xfId="22" applyFont="1" applyProtection="1">
      <alignment/>
      <protection/>
    </xf>
    <xf numFmtId="0" fontId="0" fillId="0" borderId="0" xfId="23" applyAlignment="1">
      <alignment/>
      <protection/>
    </xf>
    <xf numFmtId="0" fontId="4" fillId="0" borderId="0" xfId="22" applyBorder="1">
      <alignment/>
      <protection/>
    </xf>
    <xf numFmtId="0" fontId="20" fillId="0" borderId="0" xfId="25" applyFont="1" applyProtection="1">
      <alignment/>
      <protection/>
    </xf>
    <xf numFmtId="0" fontId="0" fillId="0" borderId="0" xfId="23" applyBorder="1" applyAlignment="1">
      <alignment/>
      <protection/>
    </xf>
    <xf numFmtId="0" fontId="21" fillId="0" borderId="0" xfId="25" applyFont="1" applyBorder="1" applyProtection="1">
      <alignment/>
      <protection/>
    </xf>
    <xf numFmtId="0" fontId="22" fillId="0" borderId="0" xfId="25" applyFont="1" applyBorder="1" applyProtection="1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 vertical="top"/>
      <protection/>
    </xf>
    <xf numFmtId="0" fontId="24" fillId="0" borderId="0" xfId="23" applyFont="1">
      <alignment/>
      <protection/>
    </xf>
    <xf numFmtId="0" fontId="0" fillId="0" borderId="0" xfId="23" applyAlignment="1">
      <alignment vertical="top" wrapText="1"/>
      <protection/>
    </xf>
    <xf numFmtId="0" fontId="23" fillId="0" borderId="0" xfId="23" applyFont="1" applyAlignment="1">
      <alignment vertical="top" wrapText="1"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7" xfId="23" applyBorder="1" applyAlignment="1">
      <alignment horizontal="center" vertical="top"/>
      <protection/>
    </xf>
    <xf numFmtId="0" fontId="0" fillId="0" borderId="7" xfId="23" applyBorder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0" xfId="23" applyAlignment="1">
      <alignment horizontal="center" vertical="top"/>
      <protection/>
    </xf>
    <xf numFmtId="0" fontId="0" fillId="0" borderId="0" xfId="23" applyBorder="1" applyAlignment="1">
      <alignment vertical="top"/>
      <protection/>
    </xf>
    <xf numFmtId="0" fontId="0" fillId="0" borderId="0" xfId="23" applyBorder="1" applyAlignment="1">
      <alignment horizontal="center" vertical="top"/>
      <protection/>
    </xf>
    <xf numFmtId="0" fontId="0" fillId="0" borderId="7" xfId="23" applyBorder="1">
      <alignment/>
      <protection/>
    </xf>
    <xf numFmtId="0" fontId="0" fillId="0" borderId="7" xfId="23" applyFont="1" applyBorder="1" applyAlignment="1">
      <alignment horizontal="center"/>
      <protection/>
    </xf>
    <xf numFmtId="49" fontId="0" fillId="0" borderId="7" xfId="23" applyNumberFormat="1" applyFont="1" applyBorder="1" applyAlignment="1">
      <alignment horizontal="center"/>
      <protection/>
    </xf>
    <xf numFmtId="0" fontId="4" fillId="0" borderId="0" xfId="22" applyAlignment="1">
      <alignment horizontal="center"/>
      <protection/>
    </xf>
    <xf numFmtId="0" fontId="0" fillId="0" borderId="7" xfId="23" applyFont="1" applyBorder="1">
      <alignment/>
      <protection/>
    </xf>
    <xf numFmtId="0" fontId="0" fillId="0" borderId="11" xfId="23" applyBorder="1">
      <alignment/>
      <protection/>
    </xf>
    <xf numFmtId="0" fontId="0" fillId="0" borderId="7" xfId="23" applyBorder="1" applyAlignment="1">
      <alignment/>
      <protection/>
    </xf>
    <xf numFmtId="0" fontId="11" fillId="0" borderId="12" xfId="23" applyFont="1" applyBorder="1" applyAlignment="1">
      <alignment vertical="top" wrapText="1"/>
      <protection/>
    </xf>
    <xf numFmtId="0" fontId="11" fillId="0" borderId="0" xfId="23" applyFont="1" applyBorder="1" applyAlignment="1">
      <alignment vertical="top" wrapText="1"/>
      <protection/>
    </xf>
    <xf numFmtId="0" fontId="11" fillId="0" borderId="13" xfId="23" applyFont="1" applyBorder="1" applyAlignment="1">
      <alignment vertical="top" wrapText="1"/>
      <protection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3" fillId="0" borderId="0" xfId="23" applyFont="1" applyBorder="1" applyAlignment="1">
      <alignment/>
      <protection/>
    </xf>
    <xf numFmtId="0" fontId="4" fillId="0" borderId="0" xfId="22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13" xfId="0" applyBorder="1" applyAlignment="1">
      <alignment wrapText="1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5" fillId="0" borderId="11" xfId="23" applyFont="1" applyBorder="1" applyAlignment="1">
      <alignment/>
      <protection/>
    </xf>
    <xf numFmtId="0" fontId="25" fillId="0" borderId="0" xfId="23" applyFont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0" xfId="0" applyAlignment="1">
      <alignment/>
    </xf>
    <xf numFmtId="0" fontId="23" fillId="0" borderId="0" xfId="23" applyFont="1" applyBorder="1" applyAlignment="1">
      <alignment horizontal="center"/>
      <protection/>
    </xf>
    <xf numFmtId="0" fontId="24" fillId="0" borderId="0" xfId="23" applyFont="1" applyAlignment="1">
      <alignment horizontal="center"/>
      <protection/>
    </xf>
    <xf numFmtId="0" fontId="0" fillId="0" borderId="0" xfId="23" applyAlignment="1">
      <alignment vertical="top" wrapText="1"/>
      <protection/>
    </xf>
    <xf numFmtId="0" fontId="11" fillId="0" borderId="16" xfId="23" applyFont="1" applyBorder="1" applyAlignment="1">
      <alignment vertical="top" wrapText="1"/>
      <protection/>
    </xf>
    <xf numFmtId="0" fontId="11" fillId="0" borderId="11" xfId="23" applyFont="1" applyBorder="1" applyAlignment="1">
      <alignment vertical="top" wrapText="1"/>
      <protection/>
    </xf>
    <xf numFmtId="0" fontId="11" fillId="0" borderId="17" xfId="23" applyFont="1" applyBorder="1" applyAlignment="1">
      <alignment vertical="top" wrapText="1"/>
      <protection/>
    </xf>
    <xf numFmtId="0" fontId="11" fillId="0" borderId="12" xfId="23" applyFont="1" applyBorder="1" applyAlignment="1">
      <alignment vertical="top" wrapText="1"/>
      <protection/>
    </xf>
    <xf numFmtId="0" fontId="11" fillId="0" borderId="0" xfId="23" applyFont="1" applyBorder="1" applyAlignment="1">
      <alignment vertical="top" wrapText="1"/>
      <protection/>
    </xf>
    <xf numFmtId="0" fontId="11" fillId="0" borderId="13" xfId="23" applyFont="1" applyBorder="1" applyAlignment="1">
      <alignment vertical="top" wrapText="1"/>
      <protection/>
    </xf>
    <xf numFmtId="0" fontId="0" fillId="0" borderId="12" xfId="23" applyBorder="1" applyAlignment="1">
      <alignment/>
      <protection/>
    </xf>
    <xf numFmtId="0" fontId="0" fillId="0" borderId="0" xfId="23" applyAlignment="1">
      <alignment/>
      <protection/>
    </xf>
    <xf numFmtId="0" fontId="0" fillId="0" borderId="13" xfId="23" applyBorder="1" applyAlignment="1">
      <alignment/>
      <protection/>
    </xf>
    <xf numFmtId="0" fontId="0" fillId="0" borderId="14" xfId="23" applyBorder="1" applyAlignment="1">
      <alignment/>
      <protection/>
    </xf>
    <xf numFmtId="0" fontId="0" fillId="0" borderId="2" xfId="23" applyBorder="1" applyAlignment="1">
      <alignment/>
      <protection/>
    </xf>
    <xf numFmtId="0" fontId="0" fillId="0" borderId="15" xfId="23" applyBorder="1" applyAlignment="1">
      <alignment/>
      <protection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" fillId="0" borderId="0" xfId="23" applyFont="1" applyAlignment="1">
      <alignment/>
      <protection/>
    </xf>
    <xf numFmtId="0" fontId="0" fillId="0" borderId="0" xfId="23" applyFont="1" applyAlignment="1">
      <alignment/>
      <protection/>
    </xf>
    <xf numFmtId="0" fontId="13" fillId="0" borderId="0" xfId="22" applyFont="1" applyBorder="1" applyAlignment="1" applyProtection="1">
      <alignment horizontal="center" vertical="center" wrapText="1"/>
      <protection/>
    </xf>
    <xf numFmtId="0" fontId="13" fillId="0" borderId="3" xfId="22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14" fontId="13" fillId="0" borderId="3" xfId="22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26" fillId="0" borderId="12" xfId="23" applyFont="1" applyBorder="1" applyAlignment="1">
      <alignment horizontal="left"/>
      <protection/>
    </xf>
    <xf numFmtId="0" fontId="26" fillId="0" borderId="0" xfId="23" applyFont="1" applyBorder="1" applyAlignment="1">
      <alignment/>
      <protection/>
    </xf>
    <xf numFmtId="0" fontId="26" fillId="0" borderId="14" xfId="23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cB1-01PASIVA2000" xfId="21"/>
    <cellStyle name="Normal_UZ banky" xfId="22"/>
    <cellStyle name="normální_List1" xfId="23"/>
    <cellStyle name="Percent" xfId="24"/>
    <cellStyle name="Standard_Súvaha prvá stran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26"/>
  <sheetViews>
    <sheetView workbookViewId="0" topLeftCell="A1">
      <selection activeCell="A1" sqref="A1:E2"/>
    </sheetView>
  </sheetViews>
  <sheetFormatPr defaultColWidth="9.00390625" defaultRowHeight="12.75"/>
  <cols>
    <col min="1" max="1" width="36.25390625" style="0" bestFit="1" customWidth="1"/>
    <col min="2" max="2" width="24.25390625" style="0" bestFit="1" customWidth="1"/>
    <col min="3" max="3" width="17.875" style="0" customWidth="1"/>
  </cols>
  <sheetData>
    <row r="1" ht="12.75">
      <c r="B1" t="s">
        <v>274</v>
      </c>
    </row>
    <row r="2" spans="1:3" ht="12.75">
      <c r="A2" t="s">
        <v>275</v>
      </c>
      <c r="B2">
        <v>1</v>
      </c>
      <c r="C2">
        <v>2</v>
      </c>
    </row>
    <row r="3" spans="2:3" ht="12.75">
      <c r="B3" t="s">
        <v>460</v>
      </c>
      <c r="C3" t="s">
        <v>461</v>
      </c>
    </row>
    <row r="5" ht="12.75">
      <c r="A5" t="s">
        <v>276</v>
      </c>
    </row>
    <row r="6" ht="12.75">
      <c r="A6" t="s">
        <v>277</v>
      </c>
    </row>
    <row r="7" spans="1:3" ht="12.75">
      <c r="A7" t="s">
        <v>278</v>
      </c>
      <c r="B7">
        <v>0</v>
      </c>
      <c r="C7">
        <v>0</v>
      </c>
    </row>
    <row r="8" ht="12.75">
      <c r="A8" t="s">
        <v>279</v>
      </c>
    </row>
    <row r="9" spans="1:3" ht="12.75">
      <c r="A9" t="s">
        <v>280</v>
      </c>
      <c r="B9">
        <v>1808090.44</v>
      </c>
      <c r="C9">
        <v>17091372.1</v>
      </c>
    </row>
    <row r="10" ht="12.75">
      <c r="A10" t="s">
        <v>281</v>
      </c>
    </row>
    <row r="11" spans="1:3" ht="12.75">
      <c r="A11" t="s">
        <v>282</v>
      </c>
      <c r="B11">
        <v>851410986.41</v>
      </c>
      <c r="C11">
        <v>129507256.82</v>
      </c>
    </row>
    <row r="12" spans="1:3" ht="12.75">
      <c r="A12" t="s">
        <v>283</v>
      </c>
      <c r="B12">
        <v>851410986.41</v>
      </c>
      <c r="C12">
        <v>129507256.82</v>
      </c>
    </row>
    <row r="13" spans="1:3" ht="12.75">
      <c r="A13" t="s">
        <v>284</v>
      </c>
      <c r="B13">
        <v>0</v>
      </c>
      <c r="C13">
        <v>0</v>
      </c>
    </row>
    <row r="14" spans="1:3" ht="12.75">
      <c r="A14" t="s">
        <v>285</v>
      </c>
      <c r="B14">
        <v>813266076.95</v>
      </c>
      <c r="C14">
        <v>0</v>
      </c>
    </row>
    <row r="15" spans="1:3" ht="12.75">
      <c r="A15" t="s">
        <v>286</v>
      </c>
      <c r="B15">
        <v>146945.95</v>
      </c>
      <c r="C15">
        <v>0</v>
      </c>
    </row>
    <row r="16" spans="1:3" ht="12.75">
      <c r="A16" t="s">
        <v>287</v>
      </c>
      <c r="B16">
        <v>0</v>
      </c>
      <c r="C16">
        <v>0</v>
      </c>
    </row>
    <row r="17" spans="1:3" ht="12.75">
      <c r="A17" t="s">
        <v>288</v>
      </c>
      <c r="B17">
        <v>146945.95</v>
      </c>
      <c r="C17">
        <v>0</v>
      </c>
    </row>
    <row r="18" spans="1:3" ht="12.75">
      <c r="A18" t="s">
        <v>289</v>
      </c>
      <c r="B18">
        <v>0</v>
      </c>
      <c r="C18">
        <v>0</v>
      </c>
    </row>
    <row r="19" ht="12.75">
      <c r="A19" t="s">
        <v>290</v>
      </c>
    </row>
    <row r="20" spans="1:3" ht="12.75">
      <c r="A20" t="s">
        <v>291</v>
      </c>
      <c r="B20">
        <v>0</v>
      </c>
      <c r="C20">
        <v>0</v>
      </c>
    </row>
    <row r="21" spans="1:3" ht="12.75">
      <c r="A21" t="s">
        <v>292</v>
      </c>
      <c r="B21">
        <v>0</v>
      </c>
      <c r="C21">
        <v>0</v>
      </c>
    </row>
    <row r="22" spans="1:3" ht="12.75">
      <c r="A22" t="s">
        <v>293</v>
      </c>
      <c r="B22">
        <v>0</v>
      </c>
      <c r="C22">
        <v>0</v>
      </c>
    </row>
    <row r="23" ht="12.75">
      <c r="A23" t="s">
        <v>294</v>
      </c>
    </row>
    <row r="24" spans="1:3" ht="12.75">
      <c r="A24" t="s">
        <v>295</v>
      </c>
      <c r="B24">
        <v>0</v>
      </c>
      <c r="C24">
        <v>0</v>
      </c>
    </row>
    <row r="25" spans="1:3" ht="12.75">
      <c r="A25" t="s">
        <v>296</v>
      </c>
      <c r="B25">
        <v>0</v>
      </c>
      <c r="C25">
        <v>0</v>
      </c>
    </row>
    <row r="26" spans="1:3" ht="12.75">
      <c r="A26" t="s">
        <v>297</v>
      </c>
      <c r="B26">
        <v>0</v>
      </c>
      <c r="C26">
        <v>0</v>
      </c>
    </row>
    <row r="27" spans="1:3" ht="12.75">
      <c r="A27" t="s">
        <v>298</v>
      </c>
      <c r="B27">
        <v>0</v>
      </c>
      <c r="C27">
        <v>0</v>
      </c>
    </row>
    <row r="28" spans="1:3" ht="12.75">
      <c r="A28" t="s">
        <v>299</v>
      </c>
      <c r="B28">
        <v>0</v>
      </c>
      <c r="C28">
        <v>0</v>
      </c>
    </row>
    <row r="29" ht="12.75">
      <c r="A29" t="s">
        <v>300</v>
      </c>
    </row>
    <row r="30" ht="12.75">
      <c r="A30" t="s">
        <v>301</v>
      </c>
    </row>
    <row r="31" spans="1:3" ht="12.75">
      <c r="A31" t="s">
        <v>302</v>
      </c>
      <c r="B31">
        <v>0</v>
      </c>
      <c r="C31">
        <v>0</v>
      </c>
    </row>
    <row r="32" ht="12.75">
      <c r="A32" t="s">
        <v>303</v>
      </c>
    </row>
    <row r="33" spans="1:3" ht="12.75">
      <c r="A33" t="s">
        <v>304</v>
      </c>
      <c r="B33">
        <v>0</v>
      </c>
      <c r="C33">
        <v>0</v>
      </c>
    </row>
    <row r="34" spans="1:3" ht="12.75">
      <c r="A34" t="s">
        <v>305</v>
      </c>
      <c r="B34">
        <v>0</v>
      </c>
      <c r="C34">
        <v>0</v>
      </c>
    </row>
    <row r="35" spans="1:3" ht="12.75">
      <c r="A35" t="s">
        <v>306</v>
      </c>
      <c r="B35">
        <v>0</v>
      </c>
      <c r="C35">
        <v>0</v>
      </c>
    </row>
    <row r="36" spans="1:3" ht="12.75">
      <c r="A36" t="s">
        <v>307</v>
      </c>
      <c r="B36">
        <v>0</v>
      </c>
      <c r="C36">
        <v>0</v>
      </c>
    </row>
    <row r="37" spans="1:3" ht="12.75">
      <c r="A37" t="s">
        <v>308</v>
      </c>
      <c r="B37">
        <v>0</v>
      </c>
      <c r="C37">
        <v>0</v>
      </c>
    </row>
    <row r="38" spans="1:3" ht="12.75">
      <c r="A38" t="s">
        <v>309</v>
      </c>
      <c r="B38">
        <v>0</v>
      </c>
      <c r="C38">
        <v>0</v>
      </c>
    </row>
    <row r="39" ht="12.75">
      <c r="A39" t="s">
        <v>310</v>
      </c>
    </row>
    <row r="40" spans="1:3" ht="12.75">
      <c r="A40" t="s">
        <v>311</v>
      </c>
      <c r="B40">
        <v>0</v>
      </c>
      <c r="C40">
        <v>0</v>
      </c>
    </row>
    <row r="41" ht="12.75">
      <c r="A41" t="s">
        <v>303</v>
      </c>
    </row>
    <row r="42" spans="1:3" ht="12.75">
      <c r="A42" t="s">
        <v>312</v>
      </c>
      <c r="B42">
        <v>0</v>
      </c>
      <c r="C42">
        <v>0</v>
      </c>
    </row>
    <row r="43" spans="1:3" ht="12.75">
      <c r="A43" t="s">
        <v>313</v>
      </c>
      <c r="B43">
        <v>0</v>
      </c>
      <c r="C43">
        <v>0</v>
      </c>
    </row>
    <row r="44" spans="1:3" ht="12.75">
      <c r="A44" t="s">
        <v>314</v>
      </c>
      <c r="B44">
        <v>0</v>
      </c>
      <c r="C44">
        <v>0</v>
      </c>
    </row>
    <row r="45" spans="1:3" ht="12.75">
      <c r="A45" t="s">
        <v>315</v>
      </c>
      <c r="B45">
        <v>0</v>
      </c>
      <c r="C45">
        <v>0</v>
      </c>
    </row>
    <row r="46" spans="1:3" ht="12.75">
      <c r="A46" t="s">
        <v>316</v>
      </c>
      <c r="B46">
        <v>0</v>
      </c>
      <c r="C46">
        <v>0</v>
      </c>
    </row>
    <row r="47" spans="1:3" ht="12.75">
      <c r="A47" t="s">
        <v>317</v>
      </c>
      <c r="B47">
        <v>0</v>
      </c>
      <c r="C47">
        <v>0</v>
      </c>
    </row>
    <row r="48" ht="12.75">
      <c r="A48" t="s">
        <v>318</v>
      </c>
    </row>
    <row r="49" spans="1:3" ht="12.75">
      <c r="A49" t="s">
        <v>319</v>
      </c>
      <c r="B49">
        <v>0</v>
      </c>
      <c r="C49">
        <v>0</v>
      </c>
    </row>
    <row r="50" spans="1:3" ht="12.75">
      <c r="A50" t="s">
        <v>320</v>
      </c>
      <c r="B50">
        <v>0</v>
      </c>
      <c r="C50">
        <v>0</v>
      </c>
    </row>
    <row r="51" spans="1:3" ht="12.75">
      <c r="A51" t="s">
        <v>321</v>
      </c>
      <c r="B51">
        <v>0</v>
      </c>
      <c r="C51">
        <v>0</v>
      </c>
    </row>
    <row r="52" spans="1:3" ht="12.75">
      <c r="A52" t="s">
        <v>322</v>
      </c>
      <c r="B52">
        <v>0</v>
      </c>
      <c r="C52">
        <v>0</v>
      </c>
    </row>
    <row r="53" spans="1:3" ht="12.75">
      <c r="A53" t="s">
        <v>323</v>
      </c>
      <c r="B53">
        <v>0</v>
      </c>
      <c r="C53">
        <v>0</v>
      </c>
    </row>
    <row r="54" spans="1:3" ht="12.75">
      <c r="A54" t="s">
        <v>324</v>
      </c>
      <c r="B54">
        <v>0</v>
      </c>
      <c r="C54">
        <v>0</v>
      </c>
    </row>
    <row r="55" spans="1:3" ht="12.75">
      <c r="A55" t="s">
        <v>325</v>
      </c>
      <c r="B55">
        <v>0</v>
      </c>
      <c r="C55">
        <v>0</v>
      </c>
    </row>
    <row r="56" spans="1:3" ht="12.75">
      <c r="A56" t="s">
        <v>326</v>
      </c>
      <c r="B56">
        <v>0</v>
      </c>
      <c r="C56">
        <v>0</v>
      </c>
    </row>
    <row r="57" spans="1:3" ht="12.75">
      <c r="A57" t="s">
        <v>327</v>
      </c>
      <c r="B57">
        <v>0</v>
      </c>
      <c r="C57">
        <v>0</v>
      </c>
    </row>
    <row r="58" spans="1:3" ht="12.75">
      <c r="A58" t="s">
        <v>328</v>
      </c>
      <c r="B58">
        <v>0</v>
      </c>
      <c r="C58">
        <v>0</v>
      </c>
    </row>
    <row r="59" spans="1:3" ht="12.75">
      <c r="A59" t="s">
        <v>329</v>
      </c>
      <c r="B59">
        <v>0</v>
      </c>
      <c r="C59">
        <v>0</v>
      </c>
    </row>
    <row r="60" spans="1:3" ht="12.75">
      <c r="A60" t="s">
        <v>330</v>
      </c>
      <c r="B60">
        <v>0</v>
      </c>
      <c r="C60">
        <v>0</v>
      </c>
    </row>
    <row r="61" spans="1:3" ht="12.75">
      <c r="A61" t="s">
        <v>331</v>
      </c>
      <c r="B61">
        <v>0</v>
      </c>
      <c r="C61">
        <v>0</v>
      </c>
    </row>
    <row r="62" spans="1:3" ht="12.75">
      <c r="A62" t="s">
        <v>332</v>
      </c>
      <c r="B62">
        <v>0</v>
      </c>
      <c r="C62">
        <v>0</v>
      </c>
    </row>
    <row r="63" spans="1:3" ht="12.75">
      <c r="A63" t="s">
        <v>333</v>
      </c>
      <c r="B63">
        <v>0</v>
      </c>
      <c r="C63">
        <v>0</v>
      </c>
    </row>
    <row r="64" spans="1:3" ht="12.75">
      <c r="A64" t="s">
        <v>334</v>
      </c>
      <c r="B64">
        <v>0</v>
      </c>
      <c r="C64">
        <v>0</v>
      </c>
    </row>
    <row r="65" spans="1:3" ht="12.75">
      <c r="A65" t="s">
        <v>335</v>
      </c>
      <c r="B65">
        <v>0</v>
      </c>
      <c r="C65">
        <v>0</v>
      </c>
    </row>
    <row r="66" spans="1:3" ht="12.75">
      <c r="A66" t="s">
        <v>336</v>
      </c>
      <c r="B66">
        <v>0</v>
      </c>
      <c r="C66">
        <v>0</v>
      </c>
    </row>
    <row r="67" spans="1:3" ht="12.75">
      <c r="A67" t="s">
        <v>337</v>
      </c>
      <c r="B67">
        <v>696983.65</v>
      </c>
      <c r="C67">
        <v>39350.98</v>
      </c>
    </row>
    <row r="68" spans="1:3" ht="12.75">
      <c r="A68" t="s">
        <v>338</v>
      </c>
      <c r="B68">
        <v>696983.65</v>
      </c>
      <c r="C68">
        <v>39350.98</v>
      </c>
    </row>
    <row r="69" spans="1:3" ht="12.75">
      <c r="A69" t="s">
        <v>339</v>
      </c>
      <c r="B69">
        <v>0</v>
      </c>
      <c r="C69">
        <v>0</v>
      </c>
    </row>
    <row r="70" spans="1:3" ht="12.75">
      <c r="A70" t="s">
        <v>340</v>
      </c>
      <c r="B70">
        <v>1667329083.4</v>
      </c>
      <c r="C70">
        <v>146637979.9</v>
      </c>
    </row>
    <row r="72" ht="12.75">
      <c r="A72" t="s">
        <v>70</v>
      </c>
    </row>
    <row r="73" spans="1:3" ht="12.75">
      <c r="A73" t="s">
        <v>341</v>
      </c>
      <c r="B73">
        <v>3657907.11</v>
      </c>
      <c r="C73">
        <v>190327.56</v>
      </c>
    </row>
    <row r="74" ht="12.75">
      <c r="A74" t="s">
        <v>342</v>
      </c>
    </row>
    <row r="75" spans="1:3" ht="12.75">
      <c r="A75" t="s">
        <v>343</v>
      </c>
      <c r="B75">
        <v>0</v>
      </c>
      <c r="C75">
        <v>0</v>
      </c>
    </row>
    <row r="76" ht="12.75">
      <c r="A76" t="s">
        <v>344</v>
      </c>
    </row>
    <row r="77" spans="1:3" ht="12.75">
      <c r="A77" t="s">
        <v>345</v>
      </c>
      <c r="B77">
        <v>0</v>
      </c>
      <c r="C77">
        <v>0</v>
      </c>
    </row>
    <row r="78" ht="12.75">
      <c r="A78" t="s">
        <v>346</v>
      </c>
    </row>
    <row r="79" spans="1:3" ht="12.75">
      <c r="A79" t="s">
        <v>347</v>
      </c>
      <c r="B79">
        <v>0</v>
      </c>
      <c r="C79">
        <v>0</v>
      </c>
    </row>
    <row r="80" ht="12.75">
      <c r="A80" t="s">
        <v>348</v>
      </c>
    </row>
    <row r="81" spans="1:3" ht="12.75">
      <c r="A81" t="s">
        <v>349</v>
      </c>
      <c r="B81">
        <v>0</v>
      </c>
      <c r="C81">
        <v>0</v>
      </c>
    </row>
    <row r="82" spans="1:3" ht="12.75">
      <c r="A82" t="s">
        <v>350</v>
      </c>
      <c r="B82">
        <v>0</v>
      </c>
      <c r="C82">
        <v>0</v>
      </c>
    </row>
    <row r="83" spans="1:3" ht="12.75">
      <c r="A83" t="s">
        <v>351</v>
      </c>
      <c r="B83">
        <v>0</v>
      </c>
      <c r="C83">
        <v>0</v>
      </c>
    </row>
    <row r="84" ht="12.75">
      <c r="A84" t="s">
        <v>352</v>
      </c>
    </row>
    <row r="85" spans="1:3" ht="12.75">
      <c r="A85" t="s">
        <v>353</v>
      </c>
      <c r="B85">
        <v>0</v>
      </c>
      <c r="C85">
        <v>0</v>
      </c>
    </row>
    <row r="86" spans="1:3" ht="12.75">
      <c r="A86" t="s">
        <v>354</v>
      </c>
      <c r="B86">
        <v>1858923.86</v>
      </c>
      <c r="C86">
        <v>0</v>
      </c>
    </row>
    <row r="87" spans="1:3" ht="12.75">
      <c r="A87" t="s">
        <v>355</v>
      </c>
      <c r="B87">
        <v>0</v>
      </c>
      <c r="C87">
        <v>0</v>
      </c>
    </row>
    <row r="88" spans="1:3" ht="12.75">
      <c r="A88" t="s">
        <v>356</v>
      </c>
      <c r="B88">
        <v>1858923.86</v>
      </c>
      <c r="C88">
        <v>0</v>
      </c>
    </row>
    <row r="89" ht="12.75">
      <c r="A89" t="s">
        <v>357</v>
      </c>
    </row>
    <row r="90" spans="1:3" ht="12.75">
      <c r="A90" t="s">
        <v>358</v>
      </c>
      <c r="B90">
        <v>0</v>
      </c>
      <c r="C90">
        <v>0</v>
      </c>
    </row>
    <row r="91" ht="12.75">
      <c r="A91" t="s">
        <v>359</v>
      </c>
    </row>
    <row r="92" spans="1:3" ht="12.75">
      <c r="A92" t="s">
        <v>360</v>
      </c>
      <c r="B92">
        <v>0</v>
      </c>
      <c r="C92">
        <v>0</v>
      </c>
    </row>
    <row r="93" ht="12.75">
      <c r="A93" t="s">
        <v>361</v>
      </c>
    </row>
    <row r="94" spans="1:3" ht="12.75">
      <c r="A94" t="s">
        <v>362</v>
      </c>
      <c r="B94">
        <v>0</v>
      </c>
      <c r="C94">
        <v>0</v>
      </c>
    </row>
    <row r="95" spans="1:3" ht="12.75">
      <c r="A95" t="s">
        <v>363</v>
      </c>
      <c r="B95">
        <v>1798983.25</v>
      </c>
      <c r="C95">
        <v>190327.56</v>
      </c>
    </row>
    <row r="96" spans="1:3" ht="12.75">
      <c r="A96" t="s">
        <v>364</v>
      </c>
      <c r="B96">
        <v>0</v>
      </c>
      <c r="C96">
        <v>0</v>
      </c>
    </row>
    <row r="97" spans="1:3" ht="12.75">
      <c r="A97" t="s">
        <v>365</v>
      </c>
      <c r="B97">
        <v>0</v>
      </c>
      <c r="C97">
        <v>0</v>
      </c>
    </row>
    <row r="98" spans="1:3" ht="12.75">
      <c r="A98" t="s">
        <v>366</v>
      </c>
      <c r="B98">
        <v>0</v>
      </c>
      <c r="C98">
        <v>0</v>
      </c>
    </row>
    <row r="99" ht="12.75">
      <c r="A99" t="s">
        <v>367</v>
      </c>
    </row>
    <row r="100" spans="1:3" ht="12.75">
      <c r="A100" t="s">
        <v>368</v>
      </c>
      <c r="B100">
        <v>1663671176.29</v>
      </c>
      <c r="C100">
        <v>146447652.34</v>
      </c>
    </row>
    <row r="101" spans="1:3" ht="12.75">
      <c r="A101" t="s">
        <v>369</v>
      </c>
      <c r="B101">
        <v>0</v>
      </c>
      <c r="C101">
        <v>0</v>
      </c>
    </row>
    <row r="102" spans="1:3" ht="12.75">
      <c r="A102" t="s">
        <v>370</v>
      </c>
      <c r="B102">
        <v>0</v>
      </c>
      <c r="C102">
        <v>0</v>
      </c>
    </row>
    <row r="103" spans="1:3" ht="12.75">
      <c r="A103" t="s">
        <v>371</v>
      </c>
      <c r="B103">
        <v>0</v>
      </c>
      <c r="C103">
        <v>0</v>
      </c>
    </row>
    <row r="104" spans="1:3" ht="12.75">
      <c r="A104" t="s">
        <v>372</v>
      </c>
      <c r="B104">
        <v>0</v>
      </c>
      <c r="C104">
        <v>0</v>
      </c>
    </row>
    <row r="105" spans="1:3" ht="12.75">
      <c r="A105" t="s">
        <v>373</v>
      </c>
      <c r="B105">
        <v>1643705042.97</v>
      </c>
      <c r="C105">
        <v>146167142.92</v>
      </c>
    </row>
    <row r="106" spans="1:3" ht="12.75">
      <c r="A106" t="s">
        <v>374</v>
      </c>
      <c r="B106">
        <v>0</v>
      </c>
      <c r="C106">
        <v>0</v>
      </c>
    </row>
    <row r="107" spans="1:3" ht="12.75">
      <c r="A107" t="s">
        <v>375</v>
      </c>
      <c r="B107">
        <v>1643705042.97</v>
      </c>
      <c r="C107">
        <v>146167142.92</v>
      </c>
    </row>
    <row r="108" spans="1:3" ht="12.75">
      <c r="A108" t="s">
        <v>376</v>
      </c>
      <c r="B108">
        <v>0</v>
      </c>
      <c r="C108">
        <v>0</v>
      </c>
    </row>
    <row r="109" spans="1:3" ht="12.75">
      <c r="A109" t="s">
        <v>377</v>
      </c>
      <c r="B109">
        <v>-4910349.25</v>
      </c>
      <c r="C109">
        <v>0</v>
      </c>
    </row>
    <row r="110" spans="1:3" ht="12.75">
      <c r="A110" t="s">
        <v>378</v>
      </c>
      <c r="B110">
        <v>-3198371.34</v>
      </c>
      <c r="C110">
        <v>0</v>
      </c>
    </row>
    <row r="111" spans="1:3" ht="12.75">
      <c r="A111" t="s">
        <v>379</v>
      </c>
      <c r="B111">
        <v>0</v>
      </c>
      <c r="C111">
        <v>0</v>
      </c>
    </row>
    <row r="112" spans="1:3" ht="12.75">
      <c r="A112" t="s">
        <v>380</v>
      </c>
      <c r="B112">
        <v>-1711977.91</v>
      </c>
      <c r="C112">
        <v>0</v>
      </c>
    </row>
    <row r="113" ht="12.75">
      <c r="A113" t="s">
        <v>381</v>
      </c>
    </row>
    <row r="114" ht="12.75">
      <c r="A114" t="s">
        <v>382</v>
      </c>
    </row>
    <row r="115" spans="1:3" ht="12.75">
      <c r="A115" t="s">
        <v>383</v>
      </c>
      <c r="B115">
        <v>0</v>
      </c>
      <c r="C115">
        <v>0</v>
      </c>
    </row>
    <row r="116" ht="12.75">
      <c r="A116" t="s">
        <v>384</v>
      </c>
    </row>
    <row r="117" ht="12.75">
      <c r="A117" t="s">
        <v>385</v>
      </c>
    </row>
    <row r="118" spans="1:3" ht="12.75">
      <c r="A118" t="s">
        <v>386</v>
      </c>
      <c r="B118">
        <v>0</v>
      </c>
      <c r="C118">
        <v>0</v>
      </c>
    </row>
    <row r="119" ht="12.75">
      <c r="A119" t="s">
        <v>387</v>
      </c>
    </row>
    <row r="120" spans="1:3" ht="12.75">
      <c r="A120" t="s">
        <v>388</v>
      </c>
      <c r="B120">
        <v>3883639.17</v>
      </c>
      <c r="C120">
        <v>0</v>
      </c>
    </row>
    <row r="121" ht="12.75">
      <c r="A121" t="s">
        <v>389</v>
      </c>
    </row>
    <row r="122" spans="1:3" ht="12.75">
      <c r="A122" t="s">
        <v>390</v>
      </c>
      <c r="B122">
        <v>0</v>
      </c>
      <c r="C122">
        <v>0</v>
      </c>
    </row>
    <row r="123" ht="12.75">
      <c r="A123" t="s">
        <v>391</v>
      </c>
    </row>
    <row r="124" spans="1:3" ht="12.75">
      <c r="A124" t="s">
        <v>392</v>
      </c>
      <c r="B124">
        <v>20992843.4</v>
      </c>
      <c r="C124">
        <v>280509.42</v>
      </c>
    </row>
    <row r="125" spans="1:3" ht="12.75">
      <c r="A125" t="s">
        <v>393</v>
      </c>
      <c r="B125">
        <v>1667329083.4</v>
      </c>
      <c r="C125">
        <v>146637979.9</v>
      </c>
    </row>
    <row r="126" spans="2:3" ht="12.75">
      <c r="B126">
        <v>1504924447.33</v>
      </c>
      <c r="C126">
        <v>653429202.19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70"/>
  <sheetViews>
    <sheetView workbookViewId="0" topLeftCell="A1">
      <selection activeCell="A1" sqref="A1:E2"/>
    </sheetView>
  </sheetViews>
  <sheetFormatPr defaultColWidth="9.00390625" defaultRowHeight="12.75"/>
  <cols>
    <col min="1" max="1" width="39.00390625" style="0" bestFit="1" customWidth="1"/>
    <col min="2" max="2" width="18.875" style="0" customWidth="1"/>
    <col min="3" max="3" width="14.25390625" style="0" customWidth="1"/>
  </cols>
  <sheetData>
    <row r="1" ht="12.75">
      <c r="B1" t="s">
        <v>394</v>
      </c>
    </row>
    <row r="2" spans="1:3" ht="12.75">
      <c r="A2" t="s">
        <v>275</v>
      </c>
      <c r="B2">
        <v>1</v>
      </c>
      <c r="C2">
        <v>2</v>
      </c>
    </row>
    <row r="3" spans="2:3" ht="12.75">
      <c r="B3" t="s">
        <v>460</v>
      </c>
      <c r="C3" t="s">
        <v>461</v>
      </c>
    </row>
    <row r="5" spans="1:3" ht="12.75">
      <c r="A5" t="s">
        <v>395</v>
      </c>
      <c r="B5">
        <v>17791098.78</v>
      </c>
      <c r="C5">
        <v>276709.42</v>
      </c>
    </row>
    <row r="6" ht="12.75">
      <c r="A6" t="s">
        <v>396</v>
      </c>
    </row>
    <row r="7" spans="1:3" ht="12.75">
      <c r="A7" t="s">
        <v>397</v>
      </c>
      <c r="B7">
        <v>-195492.11</v>
      </c>
      <c r="C7">
        <v>-25.51</v>
      </c>
    </row>
    <row r="8" spans="1:3" ht="12.75">
      <c r="A8" t="s">
        <v>398</v>
      </c>
      <c r="B8">
        <v>17595606.67</v>
      </c>
      <c r="C8">
        <v>276683.91</v>
      </c>
    </row>
    <row r="9" spans="1:3" ht="12.75">
      <c r="A9" t="s">
        <v>399</v>
      </c>
      <c r="B9">
        <v>0</v>
      </c>
      <c r="C9">
        <v>0</v>
      </c>
    </row>
    <row r="10" spans="1:3" ht="12.75">
      <c r="A10" t="s">
        <v>400</v>
      </c>
      <c r="B10">
        <v>0</v>
      </c>
      <c r="C10">
        <v>0</v>
      </c>
    </row>
    <row r="11" ht="12.75">
      <c r="A11" t="s">
        <v>401</v>
      </c>
    </row>
    <row r="12" spans="1:3" ht="12.75">
      <c r="A12" t="s">
        <v>402</v>
      </c>
      <c r="B12">
        <v>0</v>
      </c>
      <c r="C12">
        <v>0</v>
      </c>
    </row>
    <row r="13" ht="12.75">
      <c r="A13" t="s">
        <v>403</v>
      </c>
    </row>
    <row r="14" spans="1:3" ht="12.75">
      <c r="A14" t="s">
        <v>404</v>
      </c>
      <c r="B14" s="88">
        <f>1447177.58-47481</f>
        <v>1399696.58</v>
      </c>
      <c r="C14">
        <v>0</v>
      </c>
    </row>
    <row r="15" ht="12.75">
      <c r="A15" t="s">
        <v>405</v>
      </c>
    </row>
    <row r="16" spans="1:3" ht="12.75">
      <c r="A16" t="s">
        <v>406</v>
      </c>
      <c r="B16">
        <v>0</v>
      </c>
      <c r="C16">
        <v>0</v>
      </c>
    </row>
    <row r="17" spans="1:3" ht="12.75">
      <c r="A17" t="s">
        <v>407</v>
      </c>
      <c r="B17" s="88">
        <f>1447177.58-47481</f>
        <v>1399696.58</v>
      </c>
      <c r="C17">
        <v>0</v>
      </c>
    </row>
    <row r="18" ht="12.75">
      <c r="A18" t="s">
        <v>408</v>
      </c>
    </row>
    <row r="19" ht="12.75">
      <c r="A19" t="s">
        <v>409</v>
      </c>
    </row>
    <row r="20" spans="1:3" ht="12.75">
      <c r="A20" t="s">
        <v>410</v>
      </c>
      <c r="B20">
        <v>1999439.2</v>
      </c>
      <c r="C20">
        <v>3825.51</v>
      </c>
    </row>
    <row r="21" ht="12.75">
      <c r="A21" t="s">
        <v>411</v>
      </c>
    </row>
    <row r="22" spans="1:3" ht="12.75">
      <c r="A22" t="s">
        <v>412</v>
      </c>
      <c r="B22">
        <v>0</v>
      </c>
      <c r="C22">
        <v>0</v>
      </c>
    </row>
    <row r="23" ht="12.75">
      <c r="A23" t="s">
        <v>413</v>
      </c>
    </row>
    <row r="24" ht="12.75">
      <c r="A24" t="s">
        <v>414</v>
      </c>
    </row>
    <row r="25" spans="1:3" ht="12.75">
      <c r="A25" t="s">
        <v>415</v>
      </c>
      <c r="B25">
        <v>0</v>
      </c>
      <c r="C25">
        <v>0</v>
      </c>
    </row>
    <row r="26" ht="12.75">
      <c r="A26" t="s">
        <v>416</v>
      </c>
    </row>
    <row r="27" spans="1:3" ht="12.75">
      <c r="A27" t="s">
        <v>417</v>
      </c>
      <c r="B27">
        <v>0</v>
      </c>
      <c r="C27">
        <v>0</v>
      </c>
    </row>
    <row r="28" ht="12.75">
      <c r="A28" t="s">
        <v>418</v>
      </c>
    </row>
    <row r="29" spans="1:3" ht="12.75">
      <c r="A29" t="s">
        <v>419</v>
      </c>
      <c r="B29">
        <v>0</v>
      </c>
      <c r="C29">
        <v>0</v>
      </c>
    </row>
    <row r="30" ht="12.75">
      <c r="A30" t="s">
        <v>420</v>
      </c>
    </row>
    <row r="31" spans="1:3" ht="12.75">
      <c r="A31" t="s">
        <v>421</v>
      </c>
      <c r="B31">
        <v>0</v>
      </c>
      <c r="C31">
        <v>0</v>
      </c>
    </row>
    <row r="32" ht="12.75">
      <c r="A32" t="s">
        <v>422</v>
      </c>
    </row>
    <row r="33" spans="1:3" ht="12.75">
      <c r="A33" t="s">
        <v>423</v>
      </c>
      <c r="B33">
        <v>0</v>
      </c>
      <c r="C33">
        <v>0</v>
      </c>
    </row>
    <row r="34" ht="12.75">
      <c r="A34" t="s">
        <v>424</v>
      </c>
    </row>
    <row r="35" spans="1:3" ht="12.75">
      <c r="A35" t="s">
        <v>425</v>
      </c>
      <c r="B35">
        <v>0</v>
      </c>
      <c r="C35">
        <v>0</v>
      </c>
    </row>
    <row r="36" ht="12.75">
      <c r="A36" t="s">
        <v>426</v>
      </c>
    </row>
    <row r="37" ht="12.75">
      <c r="A37" t="s">
        <v>427</v>
      </c>
    </row>
    <row r="38" ht="12.75">
      <c r="A38" t="s">
        <v>428</v>
      </c>
    </row>
    <row r="39" spans="1:3" ht="12.75">
      <c r="A39" t="s">
        <v>429</v>
      </c>
      <c r="B39">
        <v>0</v>
      </c>
      <c r="C39">
        <v>0</v>
      </c>
    </row>
    <row r="40" ht="12.75">
      <c r="A40" t="s">
        <v>430</v>
      </c>
    </row>
    <row r="41" spans="1:3" ht="12.75">
      <c r="A41" t="s">
        <v>431</v>
      </c>
      <c r="B41">
        <v>0</v>
      </c>
      <c r="C41">
        <v>0</v>
      </c>
    </row>
    <row r="42" spans="1:3" ht="12.75">
      <c r="A42" t="s">
        <v>432</v>
      </c>
      <c r="B42">
        <v>0</v>
      </c>
      <c r="C42">
        <v>0</v>
      </c>
    </row>
    <row r="43" spans="1:3" ht="12.75">
      <c r="A43" t="s">
        <v>433</v>
      </c>
      <c r="B43">
        <v>0</v>
      </c>
      <c r="C43">
        <v>0</v>
      </c>
    </row>
    <row r="44" spans="1:3" ht="12.75">
      <c r="A44" t="s">
        <v>434</v>
      </c>
      <c r="B44">
        <v>0</v>
      </c>
      <c r="C44">
        <v>0</v>
      </c>
    </row>
    <row r="45" spans="1:3" ht="12.75">
      <c r="A45" t="s">
        <v>435</v>
      </c>
      <c r="B45">
        <v>0</v>
      </c>
      <c r="C45">
        <v>0</v>
      </c>
    </row>
    <row r="46" spans="1:3" ht="12.75">
      <c r="A46" t="s">
        <v>436</v>
      </c>
      <c r="B46">
        <v>0</v>
      </c>
      <c r="C46">
        <v>0</v>
      </c>
    </row>
    <row r="47" spans="1:3" ht="12.75">
      <c r="A47" t="s">
        <v>437</v>
      </c>
      <c r="B47">
        <v>0</v>
      </c>
      <c r="C47">
        <v>0</v>
      </c>
    </row>
    <row r="48" spans="1:3" ht="12.75">
      <c r="A48" t="s">
        <v>438</v>
      </c>
      <c r="B48">
        <v>0.12</v>
      </c>
      <c r="C48">
        <v>0</v>
      </c>
    </row>
    <row r="49" spans="1:3" ht="12.75">
      <c r="A49" t="s">
        <v>439</v>
      </c>
      <c r="B49">
        <v>0</v>
      </c>
      <c r="C49">
        <v>0</v>
      </c>
    </row>
    <row r="50" spans="1:3" ht="12.75">
      <c r="A50" t="s">
        <v>440</v>
      </c>
      <c r="B50">
        <v>0.12</v>
      </c>
      <c r="C50">
        <v>0</v>
      </c>
    </row>
    <row r="51" spans="1:3" ht="12.75">
      <c r="A51" t="s">
        <v>441</v>
      </c>
      <c r="B51">
        <v>-1899.54</v>
      </c>
      <c r="C51">
        <v>0</v>
      </c>
    </row>
    <row r="52" spans="1:3" ht="12.75">
      <c r="A52" t="s">
        <v>442</v>
      </c>
      <c r="B52">
        <v>0</v>
      </c>
      <c r="C52">
        <v>0</v>
      </c>
    </row>
    <row r="53" spans="1:3" ht="12.75">
      <c r="A53" t="s">
        <v>443</v>
      </c>
      <c r="B53">
        <v>0</v>
      </c>
      <c r="C53">
        <v>0</v>
      </c>
    </row>
    <row r="54" spans="1:3" ht="12.75">
      <c r="A54" t="s">
        <v>444</v>
      </c>
      <c r="B54">
        <v>0</v>
      </c>
      <c r="C54">
        <v>0</v>
      </c>
    </row>
    <row r="55" spans="1:3" ht="12.75">
      <c r="A55" t="s">
        <v>445</v>
      </c>
      <c r="B55">
        <v>0</v>
      </c>
      <c r="C55">
        <v>0</v>
      </c>
    </row>
    <row r="56" spans="1:3" ht="12.75">
      <c r="A56" t="s">
        <v>446</v>
      </c>
      <c r="B56">
        <v>0</v>
      </c>
      <c r="C56">
        <v>0</v>
      </c>
    </row>
    <row r="57" spans="1:3" ht="12.75">
      <c r="A57" t="s">
        <v>447</v>
      </c>
      <c r="B57">
        <v>0</v>
      </c>
      <c r="C57">
        <v>0</v>
      </c>
    </row>
    <row r="58" spans="1:3" ht="12.75">
      <c r="A58" t="s">
        <v>448</v>
      </c>
      <c r="B58">
        <v>0</v>
      </c>
      <c r="C58">
        <v>0</v>
      </c>
    </row>
    <row r="59" spans="1:3" ht="12.75">
      <c r="A59" t="s">
        <v>449</v>
      </c>
      <c r="B59">
        <v>-1899.54</v>
      </c>
      <c r="C59">
        <v>0</v>
      </c>
    </row>
    <row r="60" ht="12.75">
      <c r="A60" t="s">
        <v>450</v>
      </c>
    </row>
    <row r="61" ht="12.75">
      <c r="A61" t="s">
        <v>451</v>
      </c>
    </row>
    <row r="62" spans="1:3" ht="12.75">
      <c r="A62" t="s">
        <v>452</v>
      </c>
      <c r="B62">
        <v>0</v>
      </c>
      <c r="C62">
        <v>0</v>
      </c>
    </row>
    <row r="63" ht="12.75">
      <c r="A63" t="s">
        <v>453</v>
      </c>
    </row>
    <row r="64" spans="1:3" ht="12.75">
      <c r="A64" t="s">
        <v>454</v>
      </c>
      <c r="B64" s="88">
        <f>21040324.03-47481</f>
        <v>20992843.03</v>
      </c>
      <c r="C64">
        <v>280509.42</v>
      </c>
    </row>
    <row r="65" spans="1:3" ht="12.75">
      <c r="A65" t="s">
        <v>455</v>
      </c>
      <c r="B65">
        <v>0</v>
      </c>
      <c r="C65">
        <v>0</v>
      </c>
    </row>
    <row r="66" spans="1:3" ht="12.75">
      <c r="A66" t="s">
        <v>456</v>
      </c>
      <c r="B66">
        <v>0</v>
      </c>
      <c r="C66">
        <v>0</v>
      </c>
    </row>
    <row r="67" spans="1:3" ht="12.75">
      <c r="A67" t="s">
        <v>457</v>
      </c>
      <c r="B67">
        <v>0</v>
      </c>
      <c r="C67">
        <v>0</v>
      </c>
    </row>
    <row r="68" ht="12.75">
      <c r="A68" t="s">
        <v>458</v>
      </c>
    </row>
    <row r="69" spans="1:3" ht="12.75">
      <c r="A69" t="s">
        <v>459</v>
      </c>
      <c r="B69" s="88">
        <f>21040324.03-47481</f>
        <v>20992843.03</v>
      </c>
      <c r="C69">
        <v>280509.42</v>
      </c>
    </row>
    <row r="70" spans="2:3" ht="12.75">
      <c r="B70">
        <v>-128617068.15</v>
      </c>
      <c r="C70">
        <v>-84472310.68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showGridLines="0" tabSelected="1" workbookViewId="0" topLeftCell="A1">
      <selection activeCell="A1" sqref="A1:E2"/>
    </sheetView>
  </sheetViews>
  <sheetFormatPr defaultColWidth="9.00390625" defaultRowHeight="12.75"/>
  <cols>
    <col min="1" max="53" width="3.00390625" style="0" customWidth="1"/>
  </cols>
  <sheetData>
    <row r="1" spans="1:36" ht="12.75">
      <c r="A1" s="160"/>
      <c r="B1" s="160"/>
      <c r="C1" s="160"/>
      <c r="D1" s="160"/>
      <c r="E1" s="160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2.75">
      <c r="A2" s="160"/>
      <c r="B2" s="160"/>
      <c r="C2" s="160"/>
      <c r="D2" s="160"/>
      <c r="E2" s="160"/>
      <c r="F2" s="90"/>
      <c r="G2" s="90"/>
      <c r="H2" s="90"/>
      <c r="I2" s="90"/>
      <c r="J2" s="90"/>
      <c r="K2" s="90"/>
      <c r="L2" s="90"/>
      <c r="M2" s="90"/>
      <c r="N2" s="89"/>
      <c r="O2" s="89"/>
      <c r="P2" s="89"/>
      <c r="Q2" s="89"/>
      <c r="R2" s="89"/>
      <c r="S2" s="90"/>
      <c r="T2" s="90"/>
      <c r="U2" s="90"/>
      <c r="V2" s="91" t="s">
        <v>0</v>
      </c>
      <c r="W2" s="91"/>
      <c r="X2" s="92"/>
      <c r="Y2" s="91"/>
      <c r="Z2" s="91"/>
      <c r="AA2" s="91"/>
      <c r="AB2" s="91"/>
      <c r="AC2" s="91"/>
      <c r="AD2" s="91"/>
      <c r="AE2" s="91"/>
      <c r="AF2" s="91"/>
      <c r="AG2" s="90"/>
      <c r="AH2" s="90"/>
      <c r="AI2" s="89"/>
      <c r="AJ2" s="89"/>
    </row>
    <row r="3" spans="1:36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9"/>
      <c r="O3" s="89"/>
      <c r="P3" s="89"/>
      <c r="Q3" s="89"/>
      <c r="R3" s="89"/>
      <c r="S3" s="93"/>
      <c r="T3" s="93"/>
      <c r="U3" s="89"/>
      <c r="V3" s="94"/>
      <c r="W3" s="94"/>
      <c r="X3" s="94"/>
      <c r="Y3" s="94"/>
      <c r="Z3" s="94"/>
      <c r="AA3" s="94"/>
      <c r="AB3" s="94"/>
      <c r="AC3" s="94"/>
      <c r="AD3" s="89"/>
      <c r="AE3" s="89"/>
      <c r="AF3" s="89"/>
      <c r="AG3" s="91"/>
      <c r="AH3" s="91"/>
      <c r="AI3" s="95"/>
      <c r="AJ3" s="89"/>
    </row>
    <row r="4" spans="1:36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9"/>
      <c r="O4" s="89"/>
      <c r="P4" s="89"/>
      <c r="Q4" s="89"/>
      <c r="R4" s="89"/>
      <c r="S4" s="93"/>
      <c r="T4" s="93"/>
      <c r="U4" s="93"/>
      <c r="V4" s="96"/>
      <c r="W4" s="97"/>
      <c r="X4" s="98"/>
      <c r="Y4" s="98"/>
      <c r="Z4" s="98"/>
      <c r="AA4" s="98"/>
      <c r="AB4" s="98"/>
      <c r="AC4" s="98"/>
      <c r="AD4" s="99"/>
      <c r="AE4" s="99"/>
      <c r="AF4" s="99"/>
      <c r="AG4" s="99"/>
      <c r="AH4" s="99"/>
      <c r="AI4" s="89"/>
      <c r="AJ4" s="89"/>
    </row>
    <row r="5" spans="1:36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9"/>
      <c r="V5" s="94"/>
      <c r="W5" s="94"/>
      <c r="X5" s="94"/>
      <c r="Y5" s="94"/>
      <c r="Z5" s="94"/>
      <c r="AA5" s="94"/>
      <c r="AB5" s="94"/>
      <c r="AC5" s="99"/>
      <c r="AD5" s="90"/>
      <c r="AE5" s="90"/>
      <c r="AF5" s="90"/>
      <c r="AG5" s="90"/>
      <c r="AH5" s="90"/>
      <c r="AI5" s="89"/>
      <c r="AJ5" s="89"/>
    </row>
    <row r="6" spans="1:36" ht="12.75">
      <c r="A6" s="9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41" t="s">
        <v>587</v>
      </c>
      <c r="M6" s="142"/>
      <c r="N6" s="142"/>
      <c r="O6" s="142"/>
      <c r="P6" s="142"/>
      <c r="Q6" s="142"/>
      <c r="R6" s="142"/>
      <c r="S6" s="142"/>
      <c r="T6" s="142"/>
      <c r="U6" s="142"/>
      <c r="V6" s="140"/>
      <c r="W6" s="96"/>
      <c r="X6" s="96"/>
      <c r="Y6" s="96"/>
      <c r="Z6" s="96"/>
      <c r="AA6" s="96"/>
      <c r="AB6" s="96"/>
      <c r="AC6" s="90"/>
      <c r="AD6" s="90"/>
      <c r="AE6" s="90"/>
      <c r="AF6" s="90"/>
      <c r="AG6" s="90"/>
      <c r="AH6" s="90"/>
      <c r="AI6" s="89"/>
      <c r="AJ6" s="89"/>
    </row>
    <row r="7" spans="1:36" ht="12.75">
      <c r="A7" s="9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89"/>
      <c r="AJ7" s="89"/>
    </row>
    <row r="8" spans="1:36" ht="15">
      <c r="A8" s="90"/>
      <c r="B8" s="90"/>
      <c r="C8" s="90"/>
      <c r="D8" s="90"/>
      <c r="E8" s="101"/>
      <c r="F8" s="90"/>
      <c r="G8" s="90"/>
      <c r="H8" s="90"/>
      <c r="I8" s="90"/>
      <c r="J8" s="90"/>
      <c r="K8" s="90"/>
      <c r="L8" s="138" t="s">
        <v>588</v>
      </c>
      <c r="M8" s="139"/>
      <c r="N8" s="139"/>
      <c r="O8" s="139"/>
      <c r="P8" s="139"/>
      <c r="Q8" s="139"/>
      <c r="R8" s="139"/>
      <c r="S8" s="139"/>
      <c r="T8" s="139"/>
      <c r="U8" s="139"/>
      <c r="V8" s="14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89"/>
      <c r="AJ8" s="89"/>
    </row>
    <row r="9" spans="1:36" ht="15.75">
      <c r="A9" s="90"/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103"/>
      <c r="M9" s="103"/>
      <c r="N9" s="103"/>
      <c r="O9" s="103"/>
      <c r="P9" s="103"/>
      <c r="Q9" s="93"/>
      <c r="R9" s="93"/>
      <c r="S9" s="93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89"/>
      <c r="AJ9" s="89"/>
    </row>
    <row r="10" spans="1:36" ht="12.75">
      <c r="A10" s="90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89"/>
      <c r="AJ10" s="89"/>
    </row>
    <row r="11" spans="1:36" ht="15.75">
      <c r="A11" s="90"/>
      <c r="B11" s="90"/>
      <c r="C11" s="90"/>
      <c r="D11" s="90"/>
      <c r="E11" s="90"/>
      <c r="F11" s="90"/>
      <c r="G11" s="90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90"/>
      <c r="AC11" s="90"/>
      <c r="AD11" s="90"/>
      <c r="AE11" s="90"/>
      <c r="AF11" s="90"/>
      <c r="AG11" s="90"/>
      <c r="AH11" s="90"/>
      <c r="AI11" s="89"/>
      <c r="AJ11" s="89"/>
    </row>
    <row r="12" spans="1:36" ht="15.75">
      <c r="A12" s="90"/>
      <c r="B12" s="90"/>
      <c r="C12" s="90"/>
      <c r="D12" s="90"/>
      <c r="E12" s="90"/>
      <c r="F12" s="90"/>
      <c r="G12" s="90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61" t="s">
        <v>540</v>
      </c>
      <c r="W12" s="151"/>
      <c r="X12" s="151"/>
      <c r="Y12" s="151"/>
      <c r="Z12" s="151"/>
      <c r="AA12" s="151"/>
      <c r="AB12" s="151"/>
      <c r="AC12" s="151"/>
      <c r="AD12" s="151"/>
      <c r="AE12" s="151"/>
      <c r="AF12" s="90"/>
      <c r="AG12" s="90"/>
      <c r="AH12" s="90"/>
      <c r="AI12" s="89"/>
      <c r="AJ12" s="89"/>
    </row>
    <row r="13" spans="1:36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5"/>
      <c r="N13" s="93"/>
      <c r="O13" s="93"/>
      <c r="P13" s="93"/>
      <c r="Q13" s="93"/>
      <c r="R13" s="93"/>
      <c r="S13" s="93"/>
      <c r="T13" s="93"/>
      <c r="U13" s="90"/>
      <c r="V13" s="151" t="s">
        <v>541</v>
      </c>
      <c r="W13" s="151"/>
      <c r="X13" s="151"/>
      <c r="Y13" s="151"/>
      <c r="Z13" s="151"/>
      <c r="AA13" s="151"/>
      <c r="AB13" s="151"/>
      <c r="AC13" s="151"/>
      <c r="AD13" s="151"/>
      <c r="AE13" s="151"/>
      <c r="AF13" s="90"/>
      <c r="AG13" s="90"/>
      <c r="AH13" s="90"/>
      <c r="AI13" s="89"/>
      <c r="AJ13" s="89"/>
    </row>
    <row r="14" spans="1:36" ht="12.75">
      <c r="A14" s="90"/>
      <c r="B14" s="90"/>
      <c r="C14" s="99"/>
      <c r="D14" s="99"/>
      <c r="E14" s="90"/>
      <c r="F14" s="90"/>
      <c r="G14" s="90"/>
      <c r="H14" s="90"/>
      <c r="I14" s="90"/>
      <c r="J14" s="106"/>
      <c r="K14" s="106"/>
      <c r="L14" s="106"/>
      <c r="M14" s="106"/>
      <c r="N14" s="106"/>
      <c r="O14" s="106"/>
      <c r="P14" s="106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89"/>
      <c r="AJ14" s="89"/>
    </row>
    <row r="15" spans="1:3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 t="s">
        <v>542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</row>
    <row r="16" spans="1:36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89"/>
      <c r="AJ16" s="89"/>
    </row>
    <row r="17" spans="1:36" ht="12.75">
      <c r="A17" s="90"/>
      <c r="B17" s="90"/>
      <c r="C17" s="90"/>
      <c r="D17" s="90"/>
      <c r="E17" s="90"/>
      <c r="F17" s="90"/>
      <c r="G17" s="90"/>
      <c r="H17" s="128"/>
      <c r="I17" s="151"/>
      <c r="J17" s="151"/>
      <c r="K17" s="151"/>
      <c r="L17" s="90"/>
      <c r="M17" s="143"/>
      <c r="N17" s="143"/>
      <c r="O17" s="143"/>
      <c r="P17" s="143"/>
      <c r="Q17" s="90"/>
      <c r="R17" s="90"/>
      <c r="S17" s="90"/>
      <c r="T17" s="100"/>
      <c r="U17" s="100"/>
      <c r="V17" s="107">
        <v>0</v>
      </c>
      <c r="W17" s="108">
        <v>1</v>
      </c>
      <c r="X17" s="109"/>
      <c r="Y17" s="107">
        <v>0</v>
      </c>
      <c r="Z17" s="107">
        <v>1</v>
      </c>
      <c r="AA17" s="110"/>
      <c r="AB17" s="107">
        <v>2</v>
      </c>
      <c r="AC17" s="108">
        <v>0</v>
      </c>
      <c r="AD17" s="108">
        <v>0</v>
      </c>
      <c r="AE17" s="108">
        <v>6</v>
      </c>
      <c r="AF17" s="109"/>
      <c r="AG17" s="90"/>
      <c r="AH17" s="90"/>
      <c r="AI17" s="89"/>
      <c r="AJ17" s="89"/>
    </row>
    <row r="18" spans="1:36" ht="12.75">
      <c r="A18" s="90"/>
      <c r="B18" s="90"/>
      <c r="C18" s="143"/>
      <c r="D18" s="143"/>
      <c r="E18" s="143"/>
      <c r="F18" s="143"/>
      <c r="G18" s="143"/>
      <c r="H18" s="90"/>
      <c r="I18" s="99"/>
      <c r="J18" s="99"/>
      <c r="K18" s="99"/>
      <c r="L18" s="99"/>
      <c r="M18" s="99"/>
      <c r="N18" s="99"/>
      <c r="O18" s="99"/>
      <c r="P18" s="99"/>
      <c r="Q18" s="99"/>
      <c r="R18" s="128"/>
      <c r="S18" s="128"/>
      <c r="T18" s="99"/>
      <c r="U18" s="99"/>
      <c r="V18" s="96"/>
      <c r="W18" s="93"/>
      <c r="X18" s="93"/>
      <c r="Y18" s="93"/>
      <c r="Z18" s="93"/>
      <c r="AA18" s="93"/>
      <c r="AB18" s="93"/>
      <c r="AC18" s="93"/>
      <c r="AD18" s="93"/>
      <c r="AE18" s="93"/>
      <c r="AF18" s="90"/>
      <c r="AG18" s="90"/>
      <c r="AH18" s="90"/>
      <c r="AI18" s="89"/>
      <c r="AJ18" s="89"/>
    </row>
    <row r="19" spans="1:36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28"/>
      <c r="M19" s="128"/>
      <c r="N19" s="128"/>
      <c r="O19" s="90"/>
      <c r="P19" s="143"/>
      <c r="Q19" s="143"/>
      <c r="R19" s="143"/>
      <c r="S19" s="143"/>
      <c r="T19" s="90"/>
      <c r="U19" s="93"/>
      <c r="V19" s="93" t="s">
        <v>543</v>
      </c>
      <c r="W19" s="93"/>
      <c r="X19" s="93"/>
      <c r="Y19" s="93"/>
      <c r="Z19" s="93"/>
      <c r="AA19" s="93"/>
      <c r="AB19" s="93"/>
      <c r="AC19" s="93"/>
      <c r="AD19" s="93"/>
      <c r="AE19" s="93"/>
      <c r="AF19" s="90"/>
      <c r="AG19" s="90"/>
      <c r="AH19" s="90"/>
      <c r="AI19" s="89"/>
      <c r="AJ19" s="89"/>
    </row>
    <row r="20" spans="1:36" ht="12.75">
      <c r="A20" s="90"/>
      <c r="B20" s="90"/>
      <c r="C20" s="90"/>
      <c r="D20" s="90"/>
      <c r="E20" s="90"/>
      <c r="F20" s="143"/>
      <c r="G20" s="143"/>
      <c r="H20" s="143"/>
      <c r="I20" s="143"/>
      <c r="J20" s="143"/>
      <c r="K20" s="90"/>
      <c r="L20" s="99"/>
      <c r="M20" s="99"/>
      <c r="N20" s="99"/>
      <c r="O20" s="99"/>
      <c r="P20" s="99"/>
      <c r="Q20" s="99"/>
      <c r="R20" s="99"/>
      <c r="S20" s="90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0"/>
      <c r="AG20" s="90"/>
      <c r="AH20" s="90"/>
      <c r="AI20" s="89"/>
      <c r="AJ20" s="89"/>
    </row>
    <row r="21" spans="1:36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00"/>
      <c r="Q21" s="100"/>
      <c r="R21" s="100"/>
      <c r="S21" s="100"/>
      <c r="T21" s="100"/>
      <c r="U21" s="100"/>
      <c r="V21" s="107">
        <v>3</v>
      </c>
      <c r="W21" s="108">
        <v>0</v>
      </c>
      <c r="X21" s="109"/>
      <c r="Y21" s="108">
        <v>0</v>
      </c>
      <c r="Z21" s="108">
        <v>6</v>
      </c>
      <c r="AA21" s="109"/>
      <c r="AB21" s="108">
        <v>2</v>
      </c>
      <c r="AC21" s="108">
        <v>0</v>
      </c>
      <c r="AD21" s="108">
        <v>0</v>
      </c>
      <c r="AE21" s="108">
        <v>6</v>
      </c>
      <c r="AF21" s="90"/>
      <c r="AG21" s="90"/>
      <c r="AH21" s="90"/>
      <c r="AI21" s="89"/>
      <c r="AJ21" s="89"/>
    </row>
    <row r="22" spans="1:36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00"/>
      <c r="T22" s="100"/>
      <c r="U22" s="100"/>
      <c r="V22" s="111"/>
      <c r="W22" s="111"/>
      <c r="X22" s="100"/>
      <c r="Y22" s="111"/>
      <c r="Z22" s="96"/>
      <c r="AA22" s="93"/>
      <c r="AB22" s="96"/>
      <c r="AC22" s="99"/>
      <c r="AD22" s="99"/>
      <c r="AE22" s="99"/>
      <c r="AF22" s="90"/>
      <c r="AG22" s="90"/>
      <c r="AH22" s="90"/>
      <c r="AI22" s="89"/>
      <c r="AJ22" s="89"/>
    </row>
    <row r="23" spans="1:36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9"/>
      <c r="Q23" s="90"/>
      <c r="R23" s="100"/>
      <c r="S23" s="100"/>
      <c r="T23" s="100"/>
      <c r="U23" s="100"/>
      <c r="V23" s="151" t="s">
        <v>544</v>
      </c>
      <c r="W23" s="151"/>
      <c r="X23" s="151"/>
      <c r="Y23" s="151"/>
      <c r="Z23" s="151"/>
      <c r="AA23" s="151"/>
      <c r="AB23" s="151"/>
      <c r="AC23" s="151"/>
      <c r="AD23" s="151"/>
      <c r="AE23" s="151"/>
      <c r="AF23" s="90"/>
      <c r="AG23" s="90"/>
      <c r="AH23" s="90"/>
      <c r="AI23" s="89"/>
      <c r="AJ23" s="89"/>
    </row>
    <row r="24" spans="1:36" ht="12.75">
      <c r="A24" s="90"/>
      <c r="B24" s="143"/>
      <c r="C24" s="143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9"/>
      <c r="Q24" s="93"/>
      <c r="R24" s="93"/>
      <c r="S24" s="93"/>
      <c r="T24" s="93"/>
      <c r="U24" s="93"/>
      <c r="V24" s="151" t="s">
        <v>541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90"/>
      <c r="AG24" s="90"/>
      <c r="AH24" s="90"/>
      <c r="AI24" s="89"/>
      <c r="AJ24" s="89"/>
    </row>
    <row r="25" spans="1:3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9"/>
      <c r="Q25" s="90"/>
      <c r="R25" s="93"/>
      <c r="S25" s="93"/>
      <c r="T25" s="93"/>
      <c r="U25" s="93"/>
      <c r="V25" s="93"/>
      <c r="W25" s="93"/>
      <c r="X25" s="93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89"/>
      <c r="AJ25" s="89"/>
    </row>
    <row r="26" spans="1:36" ht="12.75">
      <c r="A26" s="90"/>
      <c r="B26" s="99"/>
      <c r="C26" s="99"/>
      <c r="D26" s="99"/>
      <c r="E26" s="99"/>
      <c r="F26" s="99"/>
      <c r="G26" s="99"/>
      <c r="H26" s="99"/>
      <c r="I26" s="99"/>
      <c r="J26" s="90"/>
      <c r="K26" s="90"/>
      <c r="L26" s="90"/>
      <c r="M26" s="90"/>
      <c r="N26" s="90"/>
      <c r="O26" s="90"/>
      <c r="P26" s="90"/>
      <c r="Q26" s="90"/>
      <c r="R26" s="90"/>
      <c r="S26" s="99"/>
      <c r="T26" s="90"/>
      <c r="U26" s="111"/>
      <c r="V26" s="107">
        <v>3</v>
      </c>
      <c r="W26" s="107">
        <v>0</v>
      </c>
      <c r="X26" s="112"/>
      <c r="Y26" s="108">
        <v>0</v>
      </c>
      <c r="Z26" s="108">
        <v>6</v>
      </c>
      <c r="AA26" s="109"/>
      <c r="AB26" s="108">
        <v>2</v>
      </c>
      <c r="AC26" s="108">
        <v>0</v>
      </c>
      <c r="AD26" s="108">
        <v>0</v>
      </c>
      <c r="AE26" s="108">
        <v>6</v>
      </c>
      <c r="AF26" s="109"/>
      <c r="AG26" s="109"/>
      <c r="AH26" s="90"/>
      <c r="AI26" s="89"/>
      <c r="AJ26" s="89"/>
    </row>
    <row r="27" spans="1:36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3"/>
      <c r="Q27" s="93"/>
      <c r="R27" s="93"/>
      <c r="S27" s="93"/>
      <c r="T27" s="93"/>
      <c r="U27" s="93"/>
      <c r="V27" s="93"/>
      <c r="W27" s="93"/>
      <c r="X27" s="93"/>
      <c r="Y27" s="99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</row>
    <row r="28" spans="1:36" ht="12.75">
      <c r="A28" s="90"/>
      <c r="B28" s="151" t="s">
        <v>545</v>
      </c>
      <c r="C28" s="151"/>
      <c r="D28" s="15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3"/>
      <c r="Q28" s="93"/>
      <c r="R28" s="93"/>
      <c r="S28" s="93"/>
      <c r="T28" s="93"/>
      <c r="U28" s="93"/>
      <c r="V28" s="93"/>
      <c r="W28" s="93"/>
      <c r="X28" s="93"/>
      <c r="Y28" s="99"/>
      <c r="Z28" s="90"/>
      <c r="AA28" s="90"/>
      <c r="AB28" s="90"/>
      <c r="AC28" s="90"/>
      <c r="AD28" s="90"/>
      <c r="AE28" s="90"/>
      <c r="AF28" s="90"/>
      <c r="AG28" s="90"/>
      <c r="AH28" s="90"/>
      <c r="AI28" s="89"/>
      <c r="AJ28" s="89"/>
    </row>
    <row r="29" spans="1:36" ht="12.7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3"/>
      <c r="Q29" s="93"/>
      <c r="R29" s="93"/>
      <c r="S29" s="93"/>
      <c r="T29" s="93"/>
      <c r="U29" s="93"/>
      <c r="V29" s="93"/>
      <c r="W29" s="93"/>
      <c r="X29" s="93"/>
      <c r="Y29" s="99"/>
      <c r="Z29" s="90"/>
      <c r="AA29" s="90"/>
      <c r="AB29" s="90"/>
      <c r="AC29" s="90"/>
      <c r="AD29" s="90"/>
      <c r="AE29" s="90"/>
      <c r="AF29" s="90"/>
      <c r="AG29" s="90"/>
      <c r="AH29" s="90"/>
      <c r="AI29" s="89"/>
      <c r="AJ29" s="89"/>
    </row>
    <row r="30" spans="1:36" ht="12.75">
      <c r="A30" s="90"/>
      <c r="B30" s="108">
        <v>3</v>
      </c>
      <c r="C30" s="108">
        <v>5</v>
      </c>
      <c r="D30" s="108">
        <v>9</v>
      </c>
      <c r="E30" s="108">
        <v>0</v>
      </c>
      <c r="F30" s="108">
        <v>1</v>
      </c>
      <c r="G30" s="108">
        <v>6</v>
      </c>
      <c r="H30" s="108">
        <v>2</v>
      </c>
      <c r="I30" s="113">
        <v>4</v>
      </c>
      <c r="J30" s="90"/>
      <c r="K30" s="90"/>
      <c r="L30" s="90"/>
      <c r="M30" s="90"/>
      <c r="N30" s="90"/>
      <c r="O30" s="90"/>
      <c r="P30" s="93"/>
      <c r="Q30" s="93"/>
      <c r="R30" s="93"/>
      <c r="S30" s="93"/>
      <c r="T30" s="93"/>
      <c r="U30" s="93"/>
      <c r="V30" s="93"/>
      <c r="W30" s="93"/>
      <c r="X30" s="93"/>
      <c r="Y30" s="99"/>
      <c r="Z30" s="90"/>
      <c r="AA30" s="90"/>
      <c r="AB30" s="90"/>
      <c r="AC30" s="90"/>
      <c r="AD30" s="90"/>
      <c r="AE30" s="90"/>
      <c r="AF30" s="90"/>
      <c r="AG30" s="90"/>
      <c r="AH30" s="90"/>
      <c r="AI30" s="89"/>
      <c r="AJ30" s="89"/>
    </row>
    <row r="31" spans="1:36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151"/>
      <c r="T31" s="151"/>
      <c r="U31" s="151"/>
      <c r="V31" s="151"/>
      <c r="W31" s="151"/>
      <c r="X31" s="151"/>
      <c r="Y31" s="151"/>
      <c r="Z31" s="151"/>
      <c r="AA31" s="151"/>
      <c r="AB31" s="90"/>
      <c r="AC31" s="99"/>
      <c r="AD31" s="90"/>
      <c r="AE31" s="90"/>
      <c r="AF31" s="90"/>
      <c r="AG31" s="90"/>
      <c r="AH31" s="90"/>
      <c r="AI31" s="89"/>
      <c r="AJ31" s="89"/>
    </row>
    <row r="32" spans="1:36" ht="12.75">
      <c r="A32" s="90"/>
      <c r="B32" s="143" t="s">
        <v>546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89"/>
      <c r="AJ32" s="89"/>
    </row>
    <row r="33" spans="1:36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89"/>
      <c r="AJ33" s="89"/>
    </row>
    <row r="34" spans="1:36" ht="12.75">
      <c r="A34" s="109"/>
      <c r="B34" s="114" t="s">
        <v>547</v>
      </c>
      <c r="C34" s="114" t="s">
        <v>548</v>
      </c>
      <c r="D34" s="114" t="s">
        <v>549</v>
      </c>
      <c r="E34" s="114" t="s">
        <v>550</v>
      </c>
      <c r="F34" s="114" t="s">
        <v>551</v>
      </c>
      <c r="G34" s="114" t="s">
        <v>552</v>
      </c>
      <c r="H34" s="114" t="s">
        <v>553</v>
      </c>
      <c r="I34" s="115"/>
      <c r="J34" s="114" t="s">
        <v>554</v>
      </c>
      <c r="K34" s="114" t="s">
        <v>555</v>
      </c>
      <c r="L34" s="114" t="s">
        <v>556</v>
      </c>
      <c r="M34" s="114" t="s">
        <v>555</v>
      </c>
      <c r="N34" s="114" t="s">
        <v>557</v>
      </c>
      <c r="O34" s="114" t="s">
        <v>555</v>
      </c>
      <c r="P34" s="114" t="s">
        <v>558</v>
      </c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09"/>
      <c r="AG34" s="109"/>
      <c r="AH34" s="109"/>
      <c r="AI34" s="116"/>
      <c r="AJ34" s="89"/>
    </row>
    <row r="35" spans="1:36" ht="12.75">
      <c r="A35" s="90"/>
      <c r="B35" s="114" t="s">
        <v>552</v>
      </c>
      <c r="C35" s="114" t="s">
        <v>559</v>
      </c>
      <c r="D35" s="114" t="s">
        <v>559</v>
      </c>
      <c r="E35" s="114" t="s">
        <v>560</v>
      </c>
      <c r="F35" s="114" t="s">
        <v>4</v>
      </c>
      <c r="G35" s="114" t="s">
        <v>561</v>
      </c>
      <c r="H35" s="114" t="s">
        <v>562</v>
      </c>
      <c r="I35" s="115" t="s">
        <v>563</v>
      </c>
      <c r="J35" s="114" t="s">
        <v>564</v>
      </c>
      <c r="K35" s="114" t="s">
        <v>559</v>
      </c>
      <c r="L35" s="114" t="s">
        <v>565</v>
      </c>
      <c r="M35" s="114" t="s">
        <v>554</v>
      </c>
      <c r="N35" s="114" t="s">
        <v>566</v>
      </c>
      <c r="O35" s="114" t="s">
        <v>561</v>
      </c>
      <c r="P35" s="114" t="s">
        <v>567</v>
      </c>
      <c r="Q35" s="114" t="s">
        <v>568</v>
      </c>
      <c r="R35" s="114" t="s">
        <v>569</v>
      </c>
      <c r="S35" s="114"/>
      <c r="T35" s="114" t="s">
        <v>556</v>
      </c>
      <c r="U35" s="114" t="s">
        <v>555</v>
      </c>
      <c r="V35" s="114" t="s">
        <v>567</v>
      </c>
      <c r="W35" s="114" t="s">
        <v>555</v>
      </c>
      <c r="X35" s="117" t="s">
        <v>567</v>
      </c>
      <c r="Y35" s="117" t="s">
        <v>555</v>
      </c>
      <c r="Z35" s="117" t="s">
        <v>558</v>
      </c>
      <c r="AA35" s="117"/>
      <c r="AB35" s="117" t="s">
        <v>4</v>
      </c>
      <c r="AC35" s="117" t="s">
        <v>555</v>
      </c>
      <c r="AD35" s="117" t="s">
        <v>567</v>
      </c>
      <c r="AE35" s="117" t="s">
        <v>555</v>
      </c>
      <c r="AF35" s="90"/>
      <c r="AG35" s="90"/>
      <c r="AH35" s="90"/>
      <c r="AI35" s="89"/>
      <c r="AJ35" s="89"/>
    </row>
    <row r="36" spans="1:36" ht="12.75">
      <c r="A36" s="9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90"/>
      <c r="AG36" s="90"/>
      <c r="AH36" s="90"/>
      <c r="AI36" s="89"/>
      <c r="AJ36" s="89"/>
    </row>
    <row r="37" spans="1:36" ht="12.75">
      <c r="A37" s="90"/>
      <c r="B37" s="143" t="s">
        <v>570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89"/>
      <c r="AJ37" s="89"/>
    </row>
    <row r="38" spans="1:36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89"/>
      <c r="AJ38" s="89"/>
    </row>
    <row r="39" spans="1:36" ht="12.75">
      <c r="A39" s="90"/>
      <c r="B39" s="114" t="s">
        <v>556</v>
      </c>
      <c r="C39" s="114" t="s">
        <v>571</v>
      </c>
      <c r="D39" s="114" t="s">
        <v>6</v>
      </c>
      <c r="E39" s="114" t="s">
        <v>572</v>
      </c>
      <c r="F39" s="114" t="s">
        <v>565</v>
      </c>
      <c r="G39" s="114" t="s">
        <v>556</v>
      </c>
      <c r="H39" s="114" t="s">
        <v>568</v>
      </c>
      <c r="I39" s="114" t="s">
        <v>565</v>
      </c>
      <c r="J39" s="114" t="s">
        <v>554</v>
      </c>
      <c r="K39" s="114" t="s">
        <v>573</v>
      </c>
      <c r="L39" s="114"/>
      <c r="M39" s="114" t="s">
        <v>557</v>
      </c>
      <c r="N39" s="114" t="s">
        <v>565</v>
      </c>
      <c r="O39" s="114" t="s">
        <v>561</v>
      </c>
      <c r="P39" s="114" t="s">
        <v>556</v>
      </c>
      <c r="Q39" s="114"/>
      <c r="R39" s="114"/>
      <c r="S39" s="114"/>
      <c r="T39" s="108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90"/>
      <c r="AG39" s="90"/>
      <c r="AH39" s="90"/>
      <c r="AI39" s="89"/>
      <c r="AJ39" s="89"/>
    </row>
    <row r="40" spans="1:36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89"/>
      <c r="AJ40" s="89"/>
    </row>
    <row r="41" spans="1:36" ht="12.75">
      <c r="A41" s="90"/>
      <c r="B41" s="143" t="s">
        <v>574</v>
      </c>
      <c r="C41" s="143"/>
      <c r="D41" s="143"/>
      <c r="E41" s="143"/>
      <c r="F41" s="143"/>
      <c r="G41" s="143"/>
      <c r="H41" s="143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89"/>
      <c r="AJ41" s="89"/>
    </row>
    <row r="42" spans="1:36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89"/>
      <c r="AJ42" s="89"/>
    </row>
    <row r="43" spans="1:36" ht="12.75">
      <c r="A43" s="90"/>
      <c r="B43" s="114" t="s">
        <v>547</v>
      </c>
      <c r="C43" s="114" t="s">
        <v>5</v>
      </c>
      <c r="D43" s="114" t="s">
        <v>6</v>
      </c>
      <c r="E43" s="114" t="s">
        <v>572</v>
      </c>
      <c r="F43" s="114" t="s">
        <v>565</v>
      </c>
      <c r="G43" s="114" t="s">
        <v>556</v>
      </c>
      <c r="H43" s="114" t="s">
        <v>561</v>
      </c>
      <c r="I43" s="114" t="s">
        <v>569</v>
      </c>
      <c r="J43" s="108"/>
      <c r="K43" s="108">
        <v>4</v>
      </c>
      <c r="L43" s="108">
        <v>3</v>
      </c>
      <c r="M43" s="115" t="s">
        <v>563</v>
      </c>
      <c r="N43" s="108">
        <v>4</v>
      </c>
      <c r="O43" s="108">
        <v>5</v>
      </c>
      <c r="P43" s="114"/>
      <c r="Q43" s="108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08"/>
      <c r="AC43" s="108"/>
      <c r="AD43" s="119"/>
      <c r="AE43" s="119"/>
      <c r="AF43" s="90"/>
      <c r="AG43" s="90"/>
      <c r="AH43" s="90"/>
      <c r="AI43" s="89"/>
      <c r="AJ43" s="89"/>
    </row>
    <row r="44" spans="1:36" ht="12.75">
      <c r="A44" s="90"/>
      <c r="B44" s="108">
        <v>8</v>
      </c>
      <c r="C44" s="108">
        <v>1</v>
      </c>
      <c r="D44" s="108">
        <v>1</v>
      </c>
      <c r="E44" s="108"/>
      <c r="F44" s="108">
        <v>0</v>
      </c>
      <c r="G44" s="108">
        <v>6</v>
      </c>
      <c r="H44" s="108"/>
      <c r="I44" s="108"/>
      <c r="J44" s="114" t="s">
        <v>575</v>
      </c>
      <c r="K44" s="114" t="s">
        <v>576</v>
      </c>
      <c r="L44" s="114" t="s">
        <v>4</v>
      </c>
      <c r="M44" s="114" t="s">
        <v>577</v>
      </c>
      <c r="N44" s="114" t="s">
        <v>560</v>
      </c>
      <c r="O44" s="114" t="s">
        <v>567</v>
      </c>
      <c r="P44" s="114" t="s">
        <v>559</v>
      </c>
      <c r="Q44" s="114" t="s">
        <v>4</v>
      </c>
      <c r="R44" s="114" t="s">
        <v>554</v>
      </c>
      <c r="S44" s="114" t="s">
        <v>4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13"/>
      <c r="AE44" s="113"/>
      <c r="AF44" s="90"/>
      <c r="AG44" s="90"/>
      <c r="AH44" s="90"/>
      <c r="AI44" s="89"/>
      <c r="AJ44" s="89"/>
    </row>
    <row r="45" spans="1:36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9"/>
      <c r="AJ45" s="89"/>
    </row>
    <row r="46" spans="1:36" ht="12.75">
      <c r="A46" s="90"/>
      <c r="B46" s="143" t="s">
        <v>578</v>
      </c>
      <c r="C46" s="143"/>
      <c r="D46" s="143"/>
      <c r="E46" s="143"/>
      <c r="F46" s="143"/>
      <c r="G46" s="143"/>
      <c r="H46" s="143"/>
      <c r="I46" s="143"/>
      <c r="J46" s="90"/>
      <c r="K46" s="143" t="s">
        <v>579</v>
      </c>
      <c r="L46" s="143"/>
      <c r="M46" s="143"/>
      <c r="N46" s="143"/>
      <c r="O46" s="143"/>
      <c r="P46" s="143"/>
      <c r="Q46" s="143"/>
      <c r="R46" s="143"/>
      <c r="S46" s="143"/>
      <c r="T46" s="143"/>
      <c r="U46" s="90"/>
      <c r="V46" s="143" t="s">
        <v>580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90"/>
      <c r="AG46" s="90"/>
      <c r="AH46" s="90"/>
      <c r="AI46" s="89"/>
      <c r="AJ46" s="89"/>
    </row>
    <row r="47" spans="1:36" ht="12.75">
      <c r="A47" s="90"/>
      <c r="B47" s="108"/>
      <c r="C47" s="108"/>
      <c r="D47" s="108"/>
      <c r="E47" s="108"/>
      <c r="F47" s="108"/>
      <c r="G47" s="108">
        <v>0</v>
      </c>
      <c r="H47" s="108">
        <v>2</v>
      </c>
      <c r="I47" s="109"/>
      <c r="J47" s="109"/>
      <c r="K47" s="108">
        <v>5</v>
      </c>
      <c r="L47" s="108">
        <v>7</v>
      </c>
      <c r="M47" s="108">
        <v>1</v>
      </c>
      <c r="N47" s="108">
        <v>0</v>
      </c>
      <c r="O47" s="108">
        <v>6</v>
      </c>
      <c r="P47" s="108">
        <v>8</v>
      </c>
      <c r="Q47" s="108">
        <v>1</v>
      </c>
      <c r="R47" s="108">
        <v>5</v>
      </c>
      <c r="S47" s="109"/>
      <c r="T47" s="109"/>
      <c r="U47" s="109"/>
      <c r="V47" s="108">
        <v>5</v>
      </c>
      <c r="W47" s="108">
        <v>7</v>
      </c>
      <c r="X47" s="108">
        <v>1</v>
      </c>
      <c r="Y47" s="108">
        <v>0</v>
      </c>
      <c r="Z47" s="108">
        <v>6</v>
      </c>
      <c r="AA47" s="108">
        <v>8</v>
      </c>
      <c r="AB47" s="108">
        <v>9</v>
      </c>
      <c r="AC47" s="108">
        <v>1</v>
      </c>
      <c r="AD47" s="109"/>
      <c r="AE47" s="109"/>
      <c r="AF47" s="109"/>
      <c r="AG47" s="109"/>
      <c r="AH47" s="90"/>
      <c r="AI47" s="89"/>
      <c r="AJ47" s="89"/>
    </row>
    <row r="48" spans="1:36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89"/>
      <c r="AJ48" s="89"/>
    </row>
    <row r="49" spans="1:36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9"/>
      <c r="AJ49" s="89"/>
    </row>
    <row r="50" spans="1:36" ht="12.75">
      <c r="A50" s="90"/>
      <c r="B50" s="144" t="s">
        <v>589</v>
      </c>
      <c r="C50" s="145"/>
      <c r="D50" s="145"/>
      <c r="E50" s="145"/>
      <c r="F50" s="145"/>
      <c r="G50" s="145"/>
      <c r="H50" s="146"/>
      <c r="I50" s="144" t="s">
        <v>581</v>
      </c>
      <c r="J50" s="156"/>
      <c r="K50" s="156"/>
      <c r="L50" s="156"/>
      <c r="M50" s="156"/>
      <c r="N50" s="156"/>
      <c r="O50" s="156"/>
      <c r="P50" s="157"/>
      <c r="Q50" s="144" t="s">
        <v>582</v>
      </c>
      <c r="R50" s="145"/>
      <c r="S50" s="145"/>
      <c r="T50" s="145"/>
      <c r="U50" s="145"/>
      <c r="V50" s="145"/>
      <c r="W50" s="145"/>
      <c r="X50" s="146"/>
      <c r="Y50" s="144" t="s">
        <v>583</v>
      </c>
      <c r="Z50" s="145"/>
      <c r="AA50" s="145"/>
      <c r="AB50" s="145"/>
      <c r="AC50" s="145"/>
      <c r="AD50" s="145"/>
      <c r="AE50" s="146"/>
      <c r="AF50" s="90"/>
      <c r="AG50" s="90"/>
      <c r="AH50" s="90"/>
      <c r="AI50" s="89"/>
      <c r="AJ50" s="89"/>
    </row>
    <row r="51" spans="1:36" ht="12.75">
      <c r="A51" s="90"/>
      <c r="B51" s="147"/>
      <c r="C51" s="148"/>
      <c r="D51" s="148"/>
      <c r="E51" s="148"/>
      <c r="F51" s="148"/>
      <c r="G51" s="148"/>
      <c r="H51" s="149"/>
      <c r="I51" s="158"/>
      <c r="J51" s="159"/>
      <c r="K51" s="159"/>
      <c r="L51" s="159"/>
      <c r="M51" s="159"/>
      <c r="N51" s="159"/>
      <c r="O51" s="159"/>
      <c r="P51" s="129"/>
      <c r="Q51" s="147"/>
      <c r="R51" s="148"/>
      <c r="S51" s="148"/>
      <c r="T51" s="148"/>
      <c r="U51" s="148"/>
      <c r="V51" s="148"/>
      <c r="W51" s="148"/>
      <c r="X51" s="149"/>
      <c r="Y51" s="147"/>
      <c r="Z51" s="148"/>
      <c r="AA51" s="148"/>
      <c r="AB51" s="148"/>
      <c r="AC51" s="148"/>
      <c r="AD51" s="148"/>
      <c r="AE51" s="149"/>
      <c r="AF51" s="90"/>
      <c r="AG51" s="90"/>
      <c r="AH51" s="90"/>
      <c r="AI51" s="89"/>
      <c r="AJ51" s="89"/>
    </row>
    <row r="52" spans="1:36" ht="12.75">
      <c r="A52" s="90"/>
      <c r="B52" s="147"/>
      <c r="C52" s="148"/>
      <c r="D52" s="148"/>
      <c r="E52" s="148"/>
      <c r="F52" s="148"/>
      <c r="G52" s="148"/>
      <c r="H52" s="149"/>
      <c r="I52" s="158"/>
      <c r="J52" s="159"/>
      <c r="K52" s="159"/>
      <c r="L52" s="159"/>
      <c r="M52" s="159"/>
      <c r="N52" s="159"/>
      <c r="O52" s="159"/>
      <c r="P52" s="129"/>
      <c r="Q52" s="147"/>
      <c r="R52" s="148"/>
      <c r="S52" s="148"/>
      <c r="T52" s="148"/>
      <c r="U52" s="148"/>
      <c r="V52" s="148"/>
      <c r="W52" s="148"/>
      <c r="X52" s="149"/>
      <c r="Y52" s="147"/>
      <c r="Z52" s="148"/>
      <c r="AA52" s="148"/>
      <c r="AB52" s="148"/>
      <c r="AC52" s="148"/>
      <c r="AD52" s="148"/>
      <c r="AE52" s="149"/>
      <c r="AF52" s="90"/>
      <c r="AG52" s="90"/>
      <c r="AH52" s="90"/>
      <c r="AI52" s="89"/>
      <c r="AJ52" s="89"/>
    </row>
    <row r="53" spans="1:36" ht="12.75">
      <c r="A53" s="90"/>
      <c r="B53" s="147"/>
      <c r="C53" s="148"/>
      <c r="D53" s="148"/>
      <c r="E53" s="148"/>
      <c r="F53" s="148"/>
      <c r="G53" s="148"/>
      <c r="H53" s="149"/>
      <c r="I53" s="158"/>
      <c r="J53" s="159"/>
      <c r="K53" s="159"/>
      <c r="L53" s="159"/>
      <c r="M53" s="159"/>
      <c r="N53" s="159"/>
      <c r="O53" s="159"/>
      <c r="P53" s="129"/>
      <c r="Q53" s="147"/>
      <c r="R53" s="148"/>
      <c r="S53" s="148"/>
      <c r="T53" s="148"/>
      <c r="U53" s="148"/>
      <c r="V53" s="148"/>
      <c r="W53" s="148"/>
      <c r="X53" s="149"/>
      <c r="Y53" s="147"/>
      <c r="Z53" s="148"/>
      <c r="AA53" s="148"/>
      <c r="AB53" s="148"/>
      <c r="AC53" s="148"/>
      <c r="AD53" s="148"/>
      <c r="AE53" s="149"/>
      <c r="AF53" s="90"/>
      <c r="AG53" s="90"/>
      <c r="AH53" s="90"/>
      <c r="AI53" s="89"/>
      <c r="AJ53" s="89"/>
    </row>
    <row r="54" spans="1:36" ht="12.75">
      <c r="A54" s="90"/>
      <c r="B54" s="147"/>
      <c r="C54" s="148"/>
      <c r="D54" s="148"/>
      <c r="E54" s="148"/>
      <c r="F54" s="148"/>
      <c r="G54" s="148"/>
      <c r="H54" s="149"/>
      <c r="I54" s="123"/>
      <c r="J54" s="124"/>
      <c r="K54" s="124"/>
      <c r="L54" s="124"/>
      <c r="M54" s="124"/>
      <c r="N54" s="124"/>
      <c r="O54" s="124"/>
      <c r="P54" s="125"/>
      <c r="Q54" s="147"/>
      <c r="R54" s="148"/>
      <c r="S54" s="148"/>
      <c r="T54" s="148"/>
      <c r="U54" s="148"/>
      <c r="V54" s="148"/>
      <c r="W54" s="148"/>
      <c r="X54" s="149"/>
      <c r="Y54" s="147"/>
      <c r="Z54" s="148"/>
      <c r="AA54" s="148"/>
      <c r="AB54" s="148"/>
      <c r="AC54" s="148"/>
      <c r="AD54" s="148"/>
      <c r="AE54" s="149"/>
      <c r="AF54" s="90"/>
      <c r="AG54" s="90"/>
      <c r="AH54" s="90"/>
      <c r="AI54" s="89"/>
      <c r="AJ54" s="89"/>
    </row>
    <row r="55" spans="1:36" ht="12.75">
      <c r="A55" s="90"/>
      <c r="B55" s="147"/>
      <c r="C55" s="148"/>
      <c r="D55" s="148"/>
      <c r="E55" s="148"/>
      <c r="F55" s="148"/>
      <c r="G55" s="148"/>
      <c r="H55" s="149"/>
      <c r="I55" s="123"/>
      <c r="J55" s="124"/>
      <c r="K55" s="124"/>
      <c r="L55" s="124"/>
      <c r="M55" s="124"/>
      <c r="N55" s="124"/>
      <c r="O55" s="124"/>
      <c r="P55" s="125"/>
      <c r="Q55" s="147"/>
      <c r="R55" s="148"/>
      <c r="S55" s="148"/>
      <c r="T55" s="148"/>
      <c r="U55" s="148"/>
      <c r="V55" s="148"/>
      <c r="W55" s="148"/>
      <c r="X55" s="149"/>
      <c r="Y55" s="147"/>
      <c r="Z55" s="148"/>
      <c r="AA55" s="148"/>
      <c r="AB55" s="148"/>
      <c r="AC55" s="148"/>
      <c r="AD55" s="148"/>
      <c r="AE55" s="149"/>
      <c r="AF55" s="90"/>
      <c r="AG55" s="90"/>
      <c r="AH55" s="90"/>
      <c r="AI55" s="89"/>
      <c r="AJ55" s="89"/>
    </row>
    <row r="56" spans="1:36" ht="12.75">
      <c r="A56" s="90"/>
      <c r="B56" s="150"/>
      <c r="C56" s="151"/>
      <c r="D56" s="151"/>
      <c r="E56" s="151"/>
      <c r="F56" s="151"/>
      <c r="G56" s="151"/>
      <c r="H56" s="152"/>
      <c r="I56" s="130" t="s">
        <v>584</v>
      </c>
      <c r="J56" s="131"/>
      <c r="K56" s="131"/>
      <c r="L56" s="131"/>
      <c r="M56" s="132" t="s">
        <v>596</v>
      </c>
      <c r="N56" s="132"/>
      <c r="O56" s="132"/>
      <c r="P56" s="133"/>
      <c r="Q56" s="150"/>
      <c r="R56" s="151"/>
      <c r="S56" s="151"/>
      <c r="T56" s="151"/>
      <c r="U56" s="151"/>
      <c r="V56" s="151"/>
      <c r="W56" s="151"/>
      <c r="X56" s="152"/>
      <c r="Y56" s="150"/>
      <c r="Z56" s="151"/>
      <c r="AA56" s="151"/>
      <c r="AB56" s="151"/>
      <c r="AC56" s="151"/>
      <c r="AD56" s="151"/>
      <c r="AE56" s="152"/>
      <c r="AF56" s="90"/>
      <c r="AG56" s="90"/>
      <c r="AH56" s="90"/>
      <c r="AI56" s="89"/>
      <c r="AJ56" s="89"/>
    </row>
    <row r="57" spans="1:36" ht="12.75">
      <c r="A57" s="90"/>
      <c r="B57" s="153"/>
      <c r="C57" s="154"/>
      <c r="D57" s="154"/>
      <c r="E57" s="154"/>
      <c r="F57" s="154"/>
      <c r="G57" s="154"/>
      <c r="H57" s="155"/>
      <c r="I57" s="134" t="s">
        <v>585</v>
      </c>
      <c r="J57" s="135"/>
      <c r="K57" s="135"/>
      <c r="L57" s="135"/>
      <c r="M57" s="135"/>
      <c r="N57" s="135"/>
      <c r="O57" s="135"/>
      <c r="P57" s="136"/>
      <c r="Q57" s="153"/>
      <c r="R57" s="154"/>
      <c r="S57" s="154"/>
      <c r="T57" s="154"/>
      <c r="U57" s="154"/>
      <c r="V57" s="154"/>
      <c r="W57" s="154"/>
      <c r="X57" s="155"/>
      <c r="Y57" s="153"/>
      <c r="Z57" s="154"/>
      <c r="AA57" s="154"/>
      <c r="AB57" s="154"/>
      <c r="AC57" s="154"/>
      <c r="AD57" s="154"/>
      <c r="AE57" s="155"/>
      <c r="AF57" s="90"/>
      <c r="AG57" s="90"/>
      <c r="AH57" s="90"/>
      <c r="AI57" s="89"/>
      <c r="AJ57" s="89"/>
    </row>
    <row r="58" spans="1:36" ht="12.75">
      <c r="A58" s="90"/>
      <c r="B58" s="137" t="s">
        <v>586</v>
      </c>
      <c r="C58" s="137"/>
      <c r="D58" s="137"/>
      <c r="E58" s="137"/>
      <c r="F58" s="137"/>
      <c r="G58" s="137"/>
      <c r="H58" s="137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89"/>
      <c r="AJ58" s="89"/>
    </row>
    <row r="59" spans="1:36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</row>
    <row r="63" spans="1:36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</row>
    <row r="65" spans="1:36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</row>
    <row r="67" spans="1:3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36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</sheetData>
  <mergeCells count="31">
    <mergeCell ref="A1:E2"/>
    <mergeCell ref="V12:AE12"/>
    <mergeCell ref="V13:AE13"/>
    <mergeCell ref="H17:K17"/>
    <mergeCell ref="M17:P17"/>
    <mergeCell ref="C18:G18"/>
    <mergeCell ref="R18:S18"/>
    <mergeCell ref="L19:N19"/>
    <mergeCell ref="P19:S19"/>
    <mergeCell ref="F20:J20"/>
    <mergeCell ref="V23:AE23"/>
    <mergeCell ref="B24:C24"/>
    <mergeCell ref="V24:AE24"/>
    <mergeCell ref="B28:D28"/>
    <mergeCell ref="S31:AA31"/>
    <mergeCell ref="I57:P57"/>
    <mergeCell ref="B32:R32"/>
    <mergeCell ref="B37:O37"/>
    <mergeCell ref="B41:H41"/>
    <mergeCell ref="B46:I46"/>
    <mergeCell ref="K46:T46"/>
    <mergeCell ref="B58:H58"/>
    <mergeCell ref="L8:V8"/>
    <mergeCell ref="L6:V7"/>
    <mergeCell ref="V46:AE46"/>
    <mergeCell ref="B50:H57"/>
    <mergeCell ref="I50:P53"/>
    <mergeCell ref="Q50:X57"/>
    <mergeCell ref="Y50:AE57"/>
    <mergeCell ref="I56:L56"/>
    <mergeCell ref="M56:P56"/>
  </mergeCells>
  <printOptions horizontalCentered="1" verticalCentered="1"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3:AO66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10" customWidth="1"/>
    <col min="2" max="2" width="70.75390625" style="11" customWidth="1"/>
    <col min="3" max="3" width="14.625" style="12" customWidth="1"/>
    <col min="4" max="4" width="15.375" style="13" customWidth="1"/>
    <col min="5" max="5" width="15.75390625" style="14" customWidth="1"/>
    <col min="6" max="41" width="13.00390625" style="1" customWidth="1"/>
    <col min="42" max="16384" width="13.00390625" style="2" customWidth="1"/>
  </cols>
  <sheetData>
    <row r="3" spans="1:41" s="4" customFormat="1" ht="15">
      <c r="A3" s="10"/>
      <c r="B3" s="11"/>
      <c r="C3" s="12"/>
      <c r="D3" s="13"/>
      <c r="E3" s="1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4" customFormat="1" ht="15">
      <c r="A4" s="10"/>
      <c r="B4" s="11"/>
      <c r="C4" s="12"/>
      <c r="D4" s="13"/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6" customFormat="1" ht="16.5">
      <c r="A5" s="162" t="s">
        <v>124</v>
      </c>
      <c r="B5" s="162"/>
      <c r="C5" s="162"/>
      <c r="D5" s="162"/>
      <c r="E5" s="16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.5">
      <c r="A6" s="162" t="s">
        <v>462</v>
      </c>
      <c r="B6" s="162"/>
      <c r="C6" s="162"/>
      <c r="D6" s="162"/>
      <c r="E6" s="16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24.75" customHeight="1">
      <c r="A7" s="45"/>
      <c r="B7" s="45"/>
      <c r="C7" s="45"/>
      <c r="D7" s="45"/>
      <c r="E7" s="4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24.75" customHeight="1">
      <c r="A8" s="46" t="s">
        <v>1</v>
      </c>
      <c r="B8" s="163" t="s">
        <v>2</v>
      </c>
      <c r="C8" s="47" t="s">
        <v>122</v>
      </c>
      <c r="D8" s="165" t="str">
        <f>Suvaha_sap!B3</f>
        <v>    1 -   6 / 2006</v>
      </c>
      <c r="E8" s="165" t="str">
        <f>Suvaha_sap!C3</f>
        <v>    1 -   6 / 2005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7.25" thickBot="1">
      <c r="A9" s="48" t="s">
        <v>3</v>
      </c>
      <c r="B9" s="164"/>
      <c r="C9" s="49" t="s">
        <v>125</v>
      </c>
      <c r="D9" s="166"/>
      <c r="E9" s="16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7.25" thickBot="1">
      <c r="A10" s="50" t="s">
        <v>4</v>
      </c>
      <c r="B10" s="51" t="s">
        <v>5</v>
      </c>
      <c r="C10" s="52" t="s">
        <v>6</v>
      </c>
      <c r="D10" s="53">
        <v>1</v>
      </c>
      <c r="E10" s="53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7.25" thickBot="1">
      <c r="A11" s="54" t="s">
        <v>7</v>
      </c>
      <c r="B11" s="51" t="s">
        <v>8</v>
      </c>
      <c r="C11" s="55"/>
      <c r="D11" s="83" t="s">
        <v>7</v>
      </c>
      <c r="E11" s="83" t="s">
        <v>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38.25" customHeight="1">
      <c r="A12" s="57" t="s">
        <v>9</v>
      </c>
      <c r="B12" s="61" t="s">
        <v>126</v>
      </c>
      <c r="C12" s="58" t="s">
        <v>10</v>
      </c>
      <c r="D12" s="59">
        <f>Suvaha_sap!B7/1000</f>
        <v>0</v>
      </c>
      <c r="E12" s="59">
        <f>Suvaha_sap!C7/1000</f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26.25" customHeight="1">
      <c r="A13" s="60" t="s">
        <v>11</v>
      </c>
      <c r="B13" s="61" t="s">
        <v>127</v>
      </c>
      <c r="C13" s="62" t="s">
        <v>12</v>
      </c>
      <c r="D13" s="59">
        <f>Suvaha_sap!B9/1000</f>
        <v>1808.09044</v>
      </c>
      <c r="E13" s="59">
        <f>Suvaha_sap!C9/1000</f>
        <v>17091.3721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26.25" customHeight="1">
      <c r="A14" s="60" t="s">
        <v>17</v>
      </c>
      <c r="B14" s="61" t="s">
        <v>128</v>
      </c>
      <c r="C14" s="63" t="s">
        <v>14</v>
      </c>
      <c r="D14" s="59">
        <f>D15-D16</f>
        <v>851410.98641</v>
      </c>
      <c r="E14" s="59">
        <f>E15-E16</f>
        <v>129507.25682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26.25" customHeight="1">
      <c r="A15" s="64" t="s">
        <v>13</v>
      </c>
      <c r="B15" s="61" t="s">
        <v>129</v>
      </c>
      <c r="C15" s="63" t="s">
        <v>16</v>
      </c>
      <c r="D15" s="59">
        <f>Suvaha_sap!B12/1000</f>
        <v>851410.98641</v>
      </c>
      <c r="E15" s="59">
        <f>Suvaha_sap!C12/1000</f>
        <v>129507.25682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26.25" customHeight="1">
      <c r="A16" s="64" t="s">
        <v>15</v>
      </c>
      <c r="B16" s="61" t="s">
        <v>130</v>
      </c>
      <c r="C16" s="62" t="s">
        <v>18</v>
      </c>
      <c r="D16" s="59">
        <f>Suvaha_sap!B13/1000</f>
        <v>0</v>
      </c>
      <c r="E16" s="59">
        <f>Suvaha_sap!C13/1000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6" customFormat="1" ht="26.25" customHeight="1">
      <c r="A17" s="60" t="s">
        <v>21</v>
      </c>
      <c r="B17" s="61" t="s">
        <v>131</v>
      </c>
      <c r="C17" s="63" t="s">
        <v>19</v>
      </c>
      <c r="D17" s="59">
        <f>Suvaha_sap!B14/1000</f>
        <v>813266.07695</v>
      </c>
      <c r="E17" s="59">
        <f>Suvaha_sap!C14/1000</f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6" customFormat="1" ht="26.25" customHeight="1">
      <c r="A18" s="60" t="s">
        <v>25</v>
      </c>
      <c r="B18" s="61" t="s">
        <v>132</v>
      </c>
      <c r="C18" s="63" t="s">
        <v>20</v>
      </c>
      <c r="D18" s="59">
        <f>SUM(D19:D20)</f>
        <v>146.94595</v>
      </c>
      <c r="E18" s="81">
        <f>SUM(E19:E20)</f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6" customFormat="1" ht="26.25" customHeight="1">
      <c r="A19" s="64" t="s">
        <v>13</v>
      </c>
      <c r="B19" s="61" t="s">
        <v>133</v>
      </c>
      <c r="C19" s="62" t="s">
        <v>22</v>
      </c>
      <c r="D19" s="59">
        <f>Suvaha_sap!B16/1000</f>
        <v>0</v>
      </c>
      <c r="E19" s="59">
        <f>Suvaha_sap!C16/1000</f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6" customFormat="1" ht="26.25" customHeight="1">
      <c r="A20" s="64" t="s">
        <v>15</v>
      </c>
      <c r="B20" s="61" t="s">
        <v>134</v>
      </c>
      <c r="C20" s="63" t="s">
        <v>23</v>
      </c>
      <c r="D20" s="59">
        <f>Suvaha_sap!B17/1000</f>
        <v>146.94595</v>
      </c>
      <c r="E20" s="59">
        <f>Suvaha_sap!C17/1000</f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6" customFormat="1" ht="26.25" customHeight="1">
      <c r="A21" s="60" t="s">
        <v>29</v>
      </c>
      <c r="B21" s="61" t="s">
        <v>135</v>
      </c>
      <c r="C21" s="63" t="s">
        <v>24</v>
      </c>
      <c r="D21" s="59">
        <f>Suvaha_sap!B18/1000</f>
        <v>0</v>
      </c>
      <c r="E21" s="59">
        <f>Suvaha_sap!C18/1000</f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6" customFormat="1" ht="26.25" customHeight="1">
      <c r="A22" s="60" t="s">
        <v>31</v>
      </c>
      <c r="B22" s="61" t="s">
        <v>136</v>
      </c>
      <c r="C22" s="63" t="s">
        <v>26</v>
      </c>
      <c r="D22" s="81">
        <f>D23-D24</f>
        <v>0</v>
      </c>
      <c r="E22" s="81">
        <f>E23-E24</f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6" customFormat="1" ht="26.25" customHeight="1">
      <c r="A23" s="64" t="s">
        <v>13</v>
      </c>
      <c r="B23" s="61" t="s">
        <v>129</v>
      </c>
      <c r="C23" s="63" t="s">
        <v>27</v>
      </c>
      <c r="D23" s="59">
        <f>Suvaha_sap!B21/1000</f>
        <v>0</v>
      </c>
      <c r="E23" s="59">
        <f>Suvaha_sap!C21/1000</f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6" customFormat="1" ht="26.25" customHeight="1">
      <c r="A24" s="64" t="s">
        <v>15</v>
      </c>
      <c r="B24" s="61" t="s">
        <v>130</v>
      </c>
      <c r="C24" s="63" t="s">
        <v>28</v>
      </c>
      <c r="D24" s="59">
        <f>Suvaha_sap!B22/1000</f>
        <v>0</v>
      </c>
      <c r="E24" s="59">
        <f>Suvaha_sap!C22/1000</f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6" customFormat="1" ht="26.25" customHeight="1">
      <c r="A25" s="60" t="s">
        <v>35</v>
      </c>
      <c r="B25" s="61" t="s">
        <v>137</v>
      </c>
      <c r="C25" s="63" t="s">
        <v>30</v>
      </c>
      <c r="D25" s="81">
        <f>SUM(D26:D27)</f>
        <v>0</v>
      </c>
      <c r="E25" s="81">
        <f>SUM(E26:E27)</f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6" customFormat="1" ht="26.25" customHeight="1">
      <c r="A26" s="64" t="s">
        <v>13</v>
      </c>
      <c r="B26" s="61" t="s">
        <v>138</v>
      </c>
      <c r="C26" s="62" t="s">
        <v>32</v>
      </c>
      <c r="D26" s="59">
        <f>Suvaha_sap!B25/1000</f>
        <v>0</v>
      </c>
      <c r="E26" s="59">
        <f>Suvaha_sap!C25/1000</f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6" customFormat="1" ht="26.25" customHeight="1">
      <c r="A27" s="64" t="s">
        <v>15</v>
      </c>
      <c r="B27" s="61" t="s">
        <v>139</v>
      </c>
      <c r="C27" s="62" t="s">
        <v>33</v>
      </c>
      <c r="D27" s="59">
        <f>Suvaha_sap!B26/1000</f>
        <v>0</v>
      </c>
      <c r="E27" s="59">
        <f>Suvaha_sap!C26/1000</f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6" customFormat="1" ht="26.25" customHeight="1">
      <c r="A28" s="64" t="s">
        <v>140</v>
      </c>
      <c r="B28" s="61" t="s">
        <v>129</v>
      </c>
      <c r="C28" s="63" t="s">
        <v>34</v>
      </c>
      <c r="D28" s="59">
        <f>Suvaha_sap!B27/1000</f>
        <v>0</v>
      </c>
      <c r="E28" s="59">
        <f>Suvaha_sap!C27/1000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6" customFormat="1" ht="26.25" customHeight="1">
      <c r="A29" s="64" t="s">
        <v>141</v>
      </c>
      <c r="B29" s="61" t="s">
        <v>130</v>
      </c>
      <c r="C29" s="63" t="s">
        <v>36</v>
      </c>
      <c r="D29" s="59">
        <f>Suvaha_sap!B28/1000</f>
        <v>0</v>
      </c>
      <c r="E29" s="59">
        <f>Suvaha_sap!C28/1000</f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6" customFormat="1" ht="38.25" customHeight="1">
      <c r="A30" s="60" t="s">
        <v>39</v>
      </c>
      <c r="B30" s="61" t="s">
        <v>142</v>
      </c>
      <c r="C30" s="63" t="s">
        <v>37</v>
      </c>
      <c r="D30" s="81">
        <f>D31+D34</f>
        <v>0</v>
      </c>
      <c r="E30" s="81">
        <f>E31+E34</f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6" customFormat="1" ht="26.25" customHeight="1">
      <c r="A31" s="64" t="s">
        <v>13</v>
      </c>
      <c r="B31" s="61" t="s">
        <v>143</v>
      </c>
      <c r="C31" s="63" t="s">
        <v>38</v>
      </c>
      <c r="D31" s="81">
        <f>D32-D33</f>
        <v>0</v>
      </c>
      <c r="E31" s="81">
        <f>E32-E33</f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6" customFormat="1" ht="26.25" customHeight="1">
      <c r="A32" s="64" t="s">
        <v>144</v>
      </c>
      <c r="B32" s="61" t="s">
        <v>129</v>
      </c>
      <c r="C32" s="63" t="s">
        <v>41</v>
      </c>
      <c r="D32" s="59">
        <f>Suvaha_sap!B34/1000</f>
        <v>0</v>
      </c>
      <c r="E32" s="59">
        <f>Suvaha_sap!C34/1000</f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6" customFormat="1" ht="26.25" customHeight="1">
      <c r="A33" s="64" t="s">
        <v>145</v>
      </c>
      <c r="B33" s="61" t="s">
        <v>130</v>
      </c>
      <c r="C33" s="62" t="s">
        <v>42</v>
      </c>
      <c r="D33" s="59">
        <f>Suvaha_sap!B35/1000</f>
        <v>0</v>
      </c>
      <c r="E33" s="59">
        <f>Suvaha_sap!C35/1000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6" customFormat="1" ht="26.25" customHeight="1">
      <c r="A34" s="64" t="s">
        <v>15</v>
      </c>
      <c r="B34" s="61" t="s">
        <v>146</v>
      </c>
      <c r="C34" s="63" t="s">
        <v>43</v>
      </c>
      <c r="D34" s="81">
        <f>D35-D36</f>
        <v>0</v>
      </c>
      <c r="E34" s="81">
        <f>E35-E36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s="6" customFormat="1" ht="26.25" customHeight="1">
      <c r="A35" s="64" t="s">
        <v>140</v>
      </c>
      <c r="B35" s="61" t="s">
        <v>129</v>
      </c>
      <c r="C35" s="63" t="s">
        <v>45</v>
      </c>
      <c r="D35" s="59">
        <f>Suvaha_sap!B37/1000</f>
        <v>0</v>
      </c>
      <c r="E35" s="59">
        <f>Suvaha_sap!C37/1000</f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6" customFormat="1" ht="26.25" customHeight="1">
      <c r="A36" s="64" t="s">
        <v>141</v>
      </c>
      <c r="B36" s="61" t="s">
        <v>130</v>
      </c>
      <c r="C36" s="62" t="s">
        <v>48</v>
      </c>
      <c r="D36" s="59">
        <f>Suvaha_sap!B38/1000</f>
        <v>0</v>
      </c>
      <c r="E36" s="59">
        <f>Suvaha_sap!C38/1000</f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6" customFormat="1" ht="26.25" customHeight="1">
      <c r="A37" s="60" t="s">
        <v>46</v>
      </c>
      <c r="B37" s="61" t="s">
        <v>147</v>
      </c>
      <c r="C37" s="63" t="s">
        <v>49</v>
      </c>
      <c r="D37" s="81">
        <f>D38+D41</f>
        <v>0</v>
      </c>
      <c r="E37" s="81">
        <f>E38+E41</f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6" customFormat="1" ht="26.25" customHeight="1">
      <c r="A38" s="64" t="s">
        <v>13</v>
      </c>
      <c r="B38" s="61" t="s">
        <v>143</v>
      </c>
      <c r="C38" s="63" t="s">
        <v>50</v>
      </c>
      <c r="D38" s="81">
        <f>D39-D40</f>
        <v>0</v>
      </c>
      <c r="E38" s="81">
        <f>E39-E40</f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6" customFormat="1" ht="26.25" customHeight="1">
      <c r="A39" s="64" t="s">
        <v>144</v>
      </c>
      <c r="B39" s="61" t="s">
        <v>129</v>
      </c>
      <c r="C39" s="62" t="s">
        <v>52</v>
      </c>
      <c r="D39" s="59">
        <f>Suvaha_sap!B43/1000</f>
        <v>0</v>
      </c>
      <c r="E39" s="59">
        <f>Suvaha_sap!C43/1000</f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6" customFormat="1" ht="26.25" customHeight="1">
      <c r="A40" s="64" t="s">
        <v>145</v>
      </c>
      <c r="B40" s="61" t="s">
        <v>130</v>
      </c>
      <c r="C40" s="63" t="s">
        <v>54</v>
      </c>
      <c r="D40" s="59">
        <f>Suvaha_sap!B44/1000</f>
        <v>0</v>
      </c>
      <c r="E40" s="59">
        <f>Suvaha_sap!C44/1000</f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6" customFormat="1" ht="26.25" customHeight="1">
      <c r="A41" s="64" t="s">
        <v>15</v>
      </c>
      <c r="B41" s="61" t="s">
        <v>146</v>
      </c>
      <c r="C41" s="63" t="s">
        <v>56</v>
      </c>
      <c r="D41" s="81">
        <f>D42-D43</f>
        <v>0</v>
      </c>
      <c r="E41" s="81">
        <f>E42-E43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6" customFormat="1" ht="26.25" customHeight="1">
      <c r="A42" s="64" t="s">
        <v>140</v>
      </c>
      <c r="B42" s="61" t="s">
        <v>129</v>
      </c>
      <c r="C42" s="62" t="s">
        <v>58</v>
      </c>
      <c r="D42" s="59">
        <f>Suvaha_sap!B46/1000</f>
        <v>0</v>
      </c>
      <c r="E42" s="59">
        <f>Suvaha_sap!C46/1000</f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s="6" customFormat="1" ht="26.25" customHeight="1">
      <c r="A43" s="64" t="s">
        <v>141</v>
      </c>
      <c r="B43" s="61" t="s">
        <v>130</v>
      </c>
      <c r="C43" s="63" t="s">
        <v>60</v>
      </c>
      <c r="D43" s="59">
        <f>Suvaha_sap!B47/1000</f>
        <v>0</v>
      </c>
      <c r="E43" s="59">
        <f>Suvaha_sap!C47/1000</f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6" customFormat="1" ht="26.25" customHeight="1">
      <c r="A44" s="60" t="s">
        <v>51</v>
      </c>
      <c r="B44" s="61" t="s">
        <v>148</v>
      </c>
      <c r="C44" s="63" t="s">
        <v>62</v>
      </c>
      <c r="D44" s="59">
        <f>D45-D46</f>
        <v>0</v>
      </c>
      <c r="E44" s="59">
        <f>E45-E46</f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s="6" customFormat="1" ht="26.25" customHeight="1">
      <c r="A45" s="64" t="s">
        <v>13</v>
      </c>
      <c r="B45" s="61" t="s">
        <v>129</v>
      </c>
      <c r="C45" s="63" t="s">
        <v>64</v>
      </c>
      <c r="D45" s="59">
        <f>Suvaha_sap!B50/1000</f>
        <v>0</v>
      </c>
      <c r="E45" s="59">
        <f>Suvaha_sap!C50/1000</f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6" customFormat="1" ht="26.25" customHeight="1">
      <c r="A46" s="64" t="s">
        <v>15</v>
      </c>
      <c r="B46" s="61" t="s">
        <v>130</v>
      </c>
      <c r="C46" s="63" t="s">
        <v>66</v>
      </c>
      <c r="D46" s="59">
        <f>Suvaha_sap!B51/1000</f>
        <v>0</v>
      </c>
      <c r="E46" s="59">
        <f>Suvaha_sap!C51/1000</f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s="6" customFormat="1" ht="26.25" customHeight="1">
      <c r="A47" s="60" t="s">
        <v>53</v>
      </c>
      <c r="B47" s="61" t="s">
        <v>40</v>
      </c>
      <c r="C47" s="63" t="s">
        <v>67</v>
      </c>
      <c r="D47" s="59">
        <f>D48-D49</f>
        <v>0</v>
      </c>
      <c r="E47" s="59">
        <f>E48-E49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s="6" customFormat="1" ht="26.25" customHeight="1">
      <c r="A48" s="64" t="s">
        <v>13</v>
      </c>
      <c r="B48" s="61" t="s">
        <v>129</v>
      </c>
      <c r="C48" s="63" t="s">
        <v>68</v>
      </c>
      <c r="D48" s="59">
        <f>Suvaha_sap!B53/1000</f>
        <v>0</v>
      </c>
      <c r="E48" s="59">
        <f>Suvaha_sap!C53/1000</f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6" customFormat="1" ht="26.25" customHeight="1">
      <c r="A49" s="64" t="s">
        <v>15</v>
      </c>
      <c r="B49" s="61" t="s">
        <v>130</v>
      </c>
      <c r="C49" s="63" t="s">
        <v>69</v>
      </c>
      <c r="D49" s="59">
        <f>SUM(D50:D51)</f>
        <v>0</v>
      </c>
      <c r="E49" s="59">
        <f>SUM(E50:E51)</f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6" customFormat="1" ht="26.25" customHeight="1">
      <c r="A50" s="64" t="s">
        <v>140</v>
      </c>
      <c r="B50" s="61" t="s">
        <v>149</v>
      </c>
      <c r="C50" s="63" t="s">
        <v>71</v>
      </c>
      <c r="D50" s="59">
        <f>Suvaha_sap!B55/1000</f>
        <v>0</v>
      </c>
      <c r="E50" s="59">
        <f>Suvaha_sap!C55/1000</f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6" customFormat="1" ht="26.25" customHeight="1">
      <c r="A51" s="64" t="s">
        <v>141</v>
      </c>
      <c r="B51" s="61" t="s">
        <v>150</v>
      </c>
      <c r="C51" s="63" t="s">
        <v>72</v>
      </c>
      <c r="D51" s="59">
        <f>Suvaha_sap!B56/1000</f>
        <v>0</v>
      </c>
      <c r="E51" s="59">
        <f>Suvaha_sap!C56/1000</f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6" customFormat="1" ht="26.25" customHeight="1">
      <c r="A52" s="60" t="s">
        <v>55</v>
      </c>
      <c r="B52" s="61" t="s">
        <v>47</v>
      </c>
      <c r="C52" s="63" t="s">
        <v>74</v>
      </c>
      <c r="D52" s="59">
        <f>D53+D56</f>
        <v>0</v>
      </c>
      <c r="E52" s="59">
        <f>E53+E56</f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6" customFormat="1" ht="26.25" customHeight="1">
      <c r="A53" s="64" t="s">
        <v>13</v>
      </c>
      <c r="B53" s="61" t="s">
        <v>151</v>
      </c>
      <c r="C53" s="63" t="s">
        <v>75</v>
      </c>
      <c r="D53" s="59">
        <f>D54-D55</f>
        <v>0</v>
      </c>
      <c r="E53" s="59">
        <f>E54-E55</f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6" customFormat="1" ht="26.25" customHeight="1">
      <c r="A54" s="64" t="s">
        <v>144</v>
      </c>
      <c r="B54" s="61" t="s">
        <v>129</v>
      </c>
      <c r="C54" s="63" t="s">
        <v>76</v>
      </c>
      <c r="D54" s="59">
        <f>Suvaha_sap!B59/1000</f>
        <v>0</v>
      </c>
      <c r="E54" s="59">
        <f>Suvaha_sap!C59/1000</f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6" customFormat="1" ht="26.25" customHeight="1">
      <c r="A55" s="64" t="s">
        <v>145</v>
      </c>
      <c r="B55" s="61" t="s">
        <v>130</v>
      </c>
      <c r="C55" s="63" t="s">
        <v>77</v>
      </c>
      <c r="D55" s="59">
        <f>Suvaha_sap!B60/1000</f>
        <v>0</v>
      </c>
      <c r="E55" s="59">
        <f>Suvaha_sap!C60/1000</f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6" customFormat="1" ht="26.25" customHeight="1">
      <c r="A56" s="64" t="s">
        <v>15</v>
      </c>
      <c r="B56" s="61" t="s">
        <v>152</v>
      </c>
      <c r="C56" s="63" t="s">
        <v>78</v>
      </c>
      <c r="D56" s="59">
        <f>D57-D58</f>
        <v>0</v>
      </c>
      <c r="E56" s="59">
        <f>E57-E58</f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6" customFormat="1" ht="26.25" customHeight="1">
      <c r="A57" s="64" t="s">
        <v>140</v>
      </c>
      <c r="B57" s="61" t="s">
        <v>129</v>
      </c>
      <c r="C57" s="63" t="s">
        <v>79</v>
      </c>
      <c r="D57" s="59">
        <f>Suvaha_sap!B62/1000</f>
        <v>0</v>
      </c>
      <c r="E57" s="59">
        <f>Suvaha_sap!C62/1000</f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6" customFormat="1" ht="26.25" customHeight="1">
      <c r="A58" s="64" t="s">
        <v>141</v>
      </c>
      <c r="B58" s="61" t="s">
        <v>130</v>
      </c>
      <c r="C58" s="63" t="s">
        <v>80</v>
      </c>
      <c r="D58" s="59">
        <f>D59+D60</f>
        <v>0</v>
      </c>
      <c r="E58" s="59">
        <f>E59+E60</f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6" customFormat="1" ht="26.25" customHeight="1">
      <c r="A59" s="64" t="s">
        <v>153</v>
      </c>
      <c r="B59" s="61" t="s">
        <v>149</v>
      </c>
      <c r="C59" s="63" t="s">
        <v>81</v>
      </c>
      <c r="D59" s="59">
        <f>Suvaha_sap!B64/1000</f>
        <v>0</v>
      </c>
      <c r="E59" s="59">
        <f>Suvaha_sap!C64/1000</f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s="6" customFormat="1" ht="26.25" customHeight="1">
      <c r="A60" s="64" t="s">
        <v>154</v>
      </c>
      <c r="B60" s="61" t="s">
        <v>150</v>
      </c>
      <c r="C60" s="63" t="s">
        <v>82</v>
      </c>
      <c r="D60" s="59">
        <f>Suvaha_sap!B65/1000</f>
        <v>0</v>
      </c>
      <c r="E60" s="59">
        <f>Suvaha_sap!C65/1000</f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s="6" customFormat="1" ht="26.25" customHeight="1">
      <c r="A61" s="60" t="s">
        <v>57</v>
      </c>
      <c r="B61" s="61" t="s">
        <v>155</v>
      </c>
      <c r="C61" s="63" t="s">
        <v>83</v>
      </c>
      <c r="D61" s="59">
        <f>Suvaha_sap!B66/1000</f>
        <v>0</v>
      </c>
      <c r="E61" s="59">
        <f>Suvaha_sap!C66/1000</f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s="6" customFormat="1" ht="26.25" customHeight="1">
      <c r="A62" s="60" t="s">
        <v>59</v>
      </c>
      <c r="B62" s="61" t="s">
        <v>156</v>
      </c>
      <c r="C62" s="63" t="s">
        <v>84</v>
      </c>
      <c r="D62" s="59">
        <f>D63-D64</f>
        <v>696.98365</v>
      </c>
      <c r="E62" s="59">
        <f>E63-E64</f>
        <v>39.35098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6" customFormat="1" ht="26.25" customHeight="1">
      <c r="A63" s="64" t="s">
        <v>13</v>
      </c>
      <c r="B63" s="61" t="s">
        <v>129</v>
      </c>
      <c r="C63" s="63" t="s">
        <v>86</v>
      </c>
      <c r="D63" s="59">
        <f>Suvaha_sap!B68/1000</f>
        <v>696.98365</v>
      </c>
      <c r="E63" s="59">
        <f>Suvaha_sap!C68/1000</f>
        <v>39.35098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6" customFormat="1" ht="26.25" customHeight="1">
      <c r="A64" s="64" t="s">
        <v>15</v>
      </c>
      <c r="B64" s="61" t="s">
        <v>130</v>
      </c>
      <c r="C64" s="63" t="s">
        <v>88</v>
      </c>
      <c r="D64" s="59">
        <f>Suvaha_sap!B69/1000</f>
        <v>0</v>
      </c>
      <c r="E64" s="59">
        <f>Suvaha_sap!C69/1000</f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s="6" customFormat="1" ht="26.25" customHeight="1">
      <c r="A65" s="64"/>
      <c r="B65" s="65" t="s">
        <v>157</v>
      </c>
      <c r="C65" s="63" t="s">
        <v>89</v>
      </c>
      <c r="D65" s="59">
        <f>D12+D13+D14+D17+D18+D21+D22+D25+D30+D37+D44+D47+D52+D61+D62</f>
        <v>1667329.0834000001</v>
      </c>
      <c r="E65" s="59">
        <f>E12+E13+E14+E17+E18+E21+E22+E25+E30+E37+E44+E47+E52+E61+E62</f>
        <v>146637.97989999998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s="6" customFormat="1" ht="15.75">
      <c r="A66" s="7"/>
      <c r="B66" s="8"/>
      <c r="C66" s="9"/>
      <c r="D66" s="85">
        <f>(Suvaha_sap!B125/1000)-D65</f>
        <v>0</v>
      </c>
      <c r="E66" s="82">
        <f>(Suvaha_sap!C125/1000)-E65</f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</sheetData>
  <mergeCells count="5">
    <mergeCell ref="A5:E5"/>
    <mergeCell ref="A6:E6"/>
    <mergeCell ref="B8:B9"/>
    <mergeCell ref="D8:D9"/>
    <mergeCell ref="E8:E9"/>
  </mergeCells>
  <printOptions horizontalCentered="1"/>
  <pageMargins left="0.3937007874015748" right="0.3937007874015748" top="0.7874015748031497" bottom="0.7874015748031497" header="0.3937007874015748" footer="0.3937007874015748"/>
  <pageSetup fitToHeight="7" horizontalDpi="300" verticalDpi="300" orientation="portrait" paperSize="9" scale="65" r:id="rId1"/>
  <ignoredErrors>
    <ignoredError sqref="D8:E65" unlockedFormula="1"/>
    <ignoredError sqref="C12:C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H546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29" customWidth="1"/>
    <col min="2" max="2" width="70.75390625" style="26" customWidth="1"/>
    <col min="3" max="3" width="14.625" style="27" customWidth="1"/>
    <col min="4" max="4" width="14.625" style="28" customWidth="1"/>
    <col min="5" max="5" width="14.75390625" style="15" customWidth="1"/>
    <col min="6" max="34" width="13.00390625" style="15" customWidth="1"/>
    <col min="35" max="16384" width="13.00390625" style="16" customWidth="1"/>
  </cols>
  <sheetData>
    <row r="1" spans="1:34" s="18" customFormat="1" ht="24.75" customHeight="1">
      <c r="A1" s="25"/>
      <c r="B1" s="26"/>
      <c r="C1" s="27"/>
      <c r="D1" s="28"/>
      <c r="E1" s="2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18" customFormat="1" ht="24.75" customHeight="1">
      <c r="A2" s="66"/>
      <c r="B2" s="67"/>
      <c r="C2" s="68"/>
      <c r="D2" s="69"/>
      <c r="E2" s="69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18" customFormat="1" ht="24.75" customHeight="1">
      <c r="A3" s="46" t="s">
        <v>1</v>
      </c>
      <c r="B3" s="163" t="s">
        <v>2</v>
      </c>
      <c r="C3" s="47" t="s">
        <v>122</v>
      </c>
      <c r="D3" s="165" t="str">
        <f>Suvaha_sap!B3</f>
        <v>    1 -   6 / 2006</v>
      </c>
      <c r="E3" s="165" t="str">
        <f>Suvaha_sap!C3</f>
        <v>    1 -   6 / 2005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0" customFormat="1" ht="24.75" customHeight="1" thickBot="1">
      <c r="A4" s="48" t="s">
        <v>3</v>
      </c>
      <c r="B4" s="164"/>
      <c r="C4" s="49" t="s">
        <v>125</v>
      </c>
      <c r="D4" s="166"/>
      <c r="E4" s="16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18" customFormat="1" ht="24.75" customHeight="1" thickBot="1">
      <c r="A5" s="50" t="s">
        <v>4</v>
      </c>
      <c r="B5" s="51" t="s">
        <v>5</v>
      </c>
      <c r="C5" s="52" t="s">
        <v>6</v>
      </c>
      <c r="D5" s="53">
        <v>1</v>
      </c>
      <c r="E5" s="53"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s="20" customFormat="1" ht="24.75" customHeight="1" thickBot="1">
      <c r="A6" s="54" t="s">
        <v>7</v>
      </c>
      <c r="B6" s="51" t="s">
        <v>70</v>
      </c>
      <c r="C6" s="55"/>
      <c r="D6" s="56" t="s">
        <v>7</v>
      </c>
      <c r="E6" s="56" t="s">
        <v>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2" customFormat="1" ht="24.75" customHeight="1">
      <c r="A7" s="57" t="s">
        <v>158</v>
      </c>
      <c r="B7" s="70" t="s">
        <v>159</v>
      </c>
      <c r="C7" s="58" t="s">
        <v>90</v>
      </c>
      <c r="D7" s="59">
        <f>D8+D9+D10+D11+D14+D15+D18+D21+D22+D23+D24</f>
        <v>3657.90711</v>
      </c>
      <c r="E7" s="59">
        <f>E8+E9+E10+E11+E14+E15+E18+E21+E22+E23+E24</f>
        <v>190.32756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8" customFormat="1" ht="24.75" customHeight="1">
      <c r="A8" s="60" t="s">
        <v>9</v>
      </c>
      <c r="B8" s="61" t="s">
        <v>160</v>
      </c>
      <c r="C8" s="62" t="s">
        <v>91</v>
      </c>
      <c r="D8" s="59">
        <f>Suvaha_sap!B75/1000</f>
        <v>0</v>
      </c>
      <c r="E8" s="59">
        <f>Suvaha_sap!C75/1000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24" customFormat="1" ht="24.75" customHeight="1">
      <c r="A9" s="60" t="s">
        <v>11</v>
      </c>
      <c r="B9" s="61" t="s">
        <v>161</v>
      </c>
      <c r="C9" s="63" t="s">
        <v>92</v>
      </c>
      <c r="D9" s="59">
        <f>Suvaha_sap!B77/1000</f>
        <v>0</v>
      </c>
      <c r="E9" s="59">
        <f>Suvaha_sap!C77/1000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8" customFormat="1" ht="24.75" customHeight="1">
      <c r="A10" s="71" t="s">
        <v>17</v>
      </c>
      <c r="B10" s="61" t="s">
        <v>162</v>
      </c>
      <c r="C10" s="63" t="s">
        <v>93</v>
      </c>
      <c r="D10" s="59">
        <f>Suvaha_sap!B79/1000</f>
        <v>0</v>
      </c>
      <c r="E10" s="59">
        <f>Suvaha_sap!C79/1000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8" customFormat="1" ht="30" customHeight="1">
      <c r="A11" s="71" t="s">
        <v>21</v>
      </c>
      <c r="B11" s="61" t="s">
        <v>163</v>
      </c>
      <c r="C11" s="62" t="s">
        <v>94</v>
      </c>
      <c r="D11" s="59">
        <f>D12+D13</f>
        <v>0</v>
      </c>
      <c r="E11" s="59">
        <f>E12+E13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8" customFormat="1" ht="24.75" customHeight="1">
      <c r="A12" s="72" t="s">
        <v>13</v>
      </c>
      <c r="B12" s="61" t="s">
        <v>164</v>
      </c>
      <c r="C12" s="63" t="s">
        <v>95</v>
      </c>
      <c r="D12" s="59">
        <f>Suvaha_sap!B82/1000</f>
        <v>0</v>
      </c>
      <c r="E12" s="59">
        <f>Suvaha_sap!C82/1000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8" customFormat="1" ht="30" customHeight="1">
      <c r="A13" s="72" t="s">
        <v>15</v>
      </c>
      <c r="B13" s="61" t="s">
        <v>165</v>
      </c>
      <c r="C13" s="63" t="s">
        <v>96</v>
      </c>
      <c r="D13" s="59">
        <f>Suvaha_sap!B83/1000</f>
        <v>0</v>
      </c>
      <c r="E13" s="59">
        <f>Suvaha_sap!C83/1000</f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24" customFormat="1" ht="24.75" customHeight="1">
      <c r="A14" s="71" t="s">
        <v>25</v>
      </c>
      <c r="B14" s="61" t="s">
        <v>166</v>
      </c>
      <c r="C14" s="62" t="s">
        <v>97</v>
      </c>
      <c r="D14" s="59">
        <f>Suvaha_sap!B85/1000</f>
        <v>0</v>
      </c>
      <c r="E14" s="59">
        <f>Suvaha_sap!C85/1000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24" customFormat="1" ht="24.75" customHeight="1">
      <c r="A15" s="71" t="s">
        <v>29</v>
      </c>
      <c r="B15" s="61" t="s">
        <v>132</v>
      </c>
      <c r="C15" s="63" t="s">
        <v>98</v>
      </c>
      <c r="D15" s="59">
        <f>D16+D17</f>
        <v>1858.92386</v>
      </c>
      <c r="E15" s="59">
        <f>E16+E17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24" customFormat="1" ht="30" customHeight="1">
      <c r="A16" s="72" t="s">
        <v>13</v>
      </c>
      <c r="B16" s="61" t="s">
        <v>133</v>
      </c>
      <c r="C16" s="63" t="s">
        <v>100</v>
      </c>
      <c r="D16" s="59">
        <f>Suvaha_sap!B87/1000</f>
        <v>0</v>
      </c>
      <c r="E16" s="59">
        <f>Suvaha_sap!C87/1000</f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24" customFormat="1" ht="30" customHeight="1">
      <c r="A17" s="72" t="s">
        <v>15</v>
      </c>
      <c r="B17" s="61" t="s">
        <v>134</v>
      </c>
      <c r="C17" s="63" t="s">
        <v>101</v>
      </c>
      <c r="D17" s="59">
        <f>Suvaha_sap!B88/1000</f>
        <v>1858.92386</v>
      </c>
      <c r="E17" s="59">
        <f>Suvaha_sap!C88/1000</f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24" customFormat="1" ht="30" customHeight="1">
      <c r="A18" s="71" t="s">
        <v>31</v>
      </c>
      <c r="B18" s="61" t="s">
        <v>121</v>
      </c>
      <c r="C18" s="63" t="s">
        <v>103</v>
      </c>
      <c r="D18" s="59">
        <f>D19+D20</f>
        <v>0</v>
      </c>
      <c r="E18" s="59">
        <f>E19+E20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24" customFormat="1" ht="30" customHeight="1">
      <c r="A19" s="64" t="s">
        <v>13</v>
      </c>
      <c r="B19" s="61" t="s">
        <v>167</v>
      </c>
      <c r="C19" s="63" t="s">
        <v>104</v>
      </c>
      <c r="D19" s="59">
        <f>Suvaha_sap!B92/1000</f>
        <v>0</v>
      </c>
      <c r="E19" s="59">
        <f>Suvaha_sap!C92/1000</f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s="24" customFormat="1" ht="30" customHeight="1">
      <c r="A20" s="72" t="s">
        <v>15</v>
      </c>
      <c r="B20" s="61" t="s">
        <v>168</v>
      </c>
      <c r="C20" s="63" t="s">
        <v>105</v>
      </c>
      <c r="D20" s="59">
        <f>Suvaha_sap!B94/1000</f>
        <v>0</v>
      </c>
      <c r="E20" s="59">
        <f>Suvaha_sap!C94/1000</f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24" customFormat="1" ht="24.75" customHeight="1">
      <c r="A21" s="71" t="s">
        <v>35</v>
      </c>
      <c r="B21" s="61" t="s">
        <v>73</v>
      </c>
      <c r="C21" s="62" t="s">
        <v>106</v>
      </c>
      <c r="D21" s="59">
        <f>Suvaha_sap!B95/1000</f>
        <v>1798.98325</v>
      </c>
      <c r="E21" s="59">
        <f>Suvaha_sap!C95/1000</f>
        <v>190.32756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18" customFormat="1" ht="24.75" customHeight="1">
      <c r="A22" s="71" t="s">
        <v>39</v>
      </c>
      <c r="B22" s="61" t="s">
        <v>85</v>
      </c>
      <c r="C22" s="62" t="s">
        <v>107</v>
      </c>
      <c r="D22" s="59">
        <f>Suvaha_sap!B96/1000</f>
        <v>0</v>
      </c>
      <c r="E22" s="59">
        <f>Suvaha_sap!C96/1000</f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24" customFormat="1" ht="24.75" customHeight="1">
      <c r="A23" s="71" t="s">
        <v>46</v>
      </c>
      <c r="B23" s="61" t="s">
        <v>87</v>
      </c>
      <c r="C23" s="63" t="s">
        <v>108</v>
      </c>
      <c r="D23" s="59">
        <f>Suvaha_sap!B97/1000</f>
        <v>0</v>
      </c>
      <c r="E23" s="59">
        <f>Suvaha_sap!C97/1000</f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24" customFormat="1" ht="30" customHeight="1">
      <c r="A24" s="71" t="s">
        <v>51</v>
      </c>
      <c r="B24" s="61" t="s">
        <v>169</v>
      </c>
      <c r="C24" s="63" t="s">
        <v>109</v>
      </c>
      <c r="D24" s="59">
        <f>Suvaha_sap!B98/1000</f>
        <v>0</v>
      </c>
      <c r="E24" s="59">
        <f>Suvaha_sap!C98/1000</f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s="18" customFormat="1" ht="30" customHeight="1">
      <c r="A25" s="71" t="s">
        <v>170</v>
      </c>
      <c r="B25" s="73" t="s">
        <v>171</v>
      </c>
      <c r="C25" s="63" t="s">
        <v>110</v>
      </c>
      <c r="D25" s="59">
        <f>D26+D29+D30+D34+D33+D40+D41+D42</f>
        <v>1663671.17629</v>
      </c>
      <c r="E25" s="59">
        <f>E26+E29+E30+E34+E33+E40+E41+E42</f>
        <v>146447.65233999997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24" customFormat="1" ht="24.75" customHeight="1">
      <c r="A26" s="71" t="s">
        <v>53</v>
      </c>
      <c r="B26" s="61" t="s">
        <v>99</v>
      </c>
      <c r="C26" s="63" t="s">
        <v>111</v>
      </c>
      <c r="D26" s="59">
        <f>D27+D28</f>
        <v>0</v>
      </c>
      <c r="E26" s="59">
        <f>E27+E28</f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24" customFormat="1" ht="24.75" customHeight="1">
      <c r="A27" s="64" t="s">
        <v>13</v>
      </c>
      <c r="B27" s="61" t="s">
        <v>172</v>
      </c>
      <c r="C27" s="63" t="s">
        <v>112</v>
      </c>
      <c r="D27" s="59">
        <f>Suvaha_sap!B102/1000</f>
        <v>0</v>
      </c>
      <c r="E27" s="59">
        <f>Suvaha_sap!C102/1000</f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s="18" customFormat="1" ht="24.75" customHeight="1">
      <c r="A28" s="64" t="s">
        <v>15</v>
      </c>
      <c r="B28" s="61" t="s">
        <v>173</v>
      </c>
      <c r="C28" s="62" t="s">
        <v>113</v>
      </c>
      <c r="D28" s="59">
        <f>Suvaha_sap!B103/1000</f>
        <v>0</v>
      </c>
      <c r="E28" s="59">
        <f>Suvaha_sap!C103/1000</f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24" customFormat="1" ht="24.75" customHeight="1">
      <c r="A29" s="71" t="s">
        <v>55</v>
      </c>
      <c r="B29" s="61" t="s">
        <v>174</v>
      </c>
      <c r="C29" s="63" t="s">
        <v>114</v>
      </c>
      <c r="D29" s="59">
        <f>Suvaha_sap!B104/1000</f>
        <v>0</v>
      </c>
      <c r="E29" s="59">
        <f>Suvaha_sap!C104/1000</f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s="18" customFormat="1" ht="30" customHeight="1">
      <c r="A30" s="71" t="s">
        <v>57</v>
      </c>
      <c r="B30" s="61" t="s">
        <v>175</v>
      </c>
      <c r="C30" s="63" t="s">
        <v>115</v>
      </c>
      <c r="D30" s="59">
        <f>D31+D32</f>
        <v>1643705.04297</v>
      </c>
      <c r="E30" s="59">
        <f>E31+E32</f>
        <v>146167.14291999998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8" customFormat="1" ht="24.75" customHeight="1">
      <c r="A31" s="64" t="s">
        <v>13</v>
      </c>
      <c r="B31" s="61" t="s">
        <v>176</v>
      </c>
      <c r="C31" s="62" t="s">
        <v>116</v>
      </c>
      <c r="D31" s="59">
        <f>Suvaha_sap!B106/1000</f>
        <v>0</v>
      </c>
      <c r="E31" s="59">
        <f>Suvaha_sap!C106/1000</f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8" customFormat="1" ht="24.75" customHeight="1">
      <c r="A32" s="72" t="s">
        <v>15</v>
      </c>
      <c r="B32" s="61" t="s">
        <v>177</v>
      </c>
      <c r="C32" s="63" t="s">
        <v>117</v>
      </c>
      <c r="D32" s="59">
        <f>Suvaha_sap!B107/1000</f>
        <v>1643705.04297</v>
      </c>
      <c r="E32" s="59">
        <f>Suvaha_sap!C107/1000</f>
        <v>146167.14291999998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24" customFormat="1" ht="24.75" customHeight="1">
      <c r="A33" s="71" t="s">
        <v>59</v>
      </c>
      <c r="B33" s="61" t="s">
        <v>178</v>
      </c>
      <c r="C33" s="63" t="s">
        <v>118</v>
      </c>
      <c r="D33" s="59">
        <f>Suvaha_sap!B108/1000</f>
        <v>0</v>
      </c>
      <c r="E33" s="59">
        <f>Suvaha_sap!C108/1000</f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4" customFormat="1" ht="24.75" customHeight="1">
      <c r="A34" s="71" t="s">
        <v>61</v>
      </c>
      <c r="B34" s="61" t="s">
        <v>179</v>
      </c>
      <c r="C34" s="62" t="s">
        <v>180</v>
      </c>
      <c r="D34" s="59">
        <f>D35+D36+D37+D38+D39</f>
        <v>-4910.349249999999</v>
      </c>
      <c r="E34" s="59">
        <f>E35+E36+E37+E38+E39</f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s="18" customFormat="1" ht="24.75" customHeight="1">
      <c r="A35" s="64" t="s">
        <v>13</v>
      </c>
      <c r="B35" s="61" t="s">
        <v>181</v>
      </c>
      <c r="C35" s="63" t="s">
        <v>182</v>
      </c>
      <c r="D35" s="59">
        <f>Suvaha_sap!B110/1000</f>
        <v>-3198.3713399999997</v>
      </c>
      <c r="E35" s="59">
        <f>Suvaha_sap!C110/1000</f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8" customFormat="1" ht="24.75" customHeight="1">
      <c r="A36" s="64" t="s">
        <v>15</v>
      </c>
      <c r="B36" s="61" t="s">
        <v>183</v>
      </c>
      <c r="C36" s="63" t="s">
        <v>184</v>
      </c>
      <c r="D36" s="59">
        <f>Suvaha_sap!B111/1000</f>
        <v>0</v>
      </c>
      <c r="E36" s="59">
        <f>Suvaha_sap!C111/1000</f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24" customFormat="1" ht="24.75" customHeight="1">
      <c r="A37" s="64" t="s">
        <v>44</v>
      </c>
      <c r="B37" s="61" t="s">
        <v>185</v>
      </c>
      <c r="C37" s="62" t="s">
        <v>186</v>
      </c>
      <c r="D37" s="59">
        <f>Suvaha_sap!B112/1000</f>
        <v>-1711.9779099999998</v>
      </c>
      <c r="E37" s="59">
        <f>Suvaha_sap!C112/1000</f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18" customFormat="1" ht="30" customHeight="1">
      <c r="A38" s="64" t="s">
        <v>187</v>
      </c>
      <c r="B38" s="61" t="s">
        <v>188</v>
      </c>
      <c r="C38" s="63" t="s">
        <v>189</v>
      </c>
      <c r="D38" s="59">
        <f>Suvaha_sap!B115/1000</f>
        <v>0</v>
      </c>
      <c r="E38" s="59">
        <f>Suvaha_sap!C115/1000</f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8" customFormat="1" ht="30" customHeight="1">
      <c r="A39" s="72" t="s">
        <v>190</v>
      </c>
      <c r="B39" s="61" t="s">
        <v>191</v>
      </c>
      <c r="C39" s="63" t="s">
        <v>192</v>
      </c>
      <c r="D39" s="59">
        <f>Suvaha_sap!B118/1000</f>
        <v>0</v>
      </c>
      <c r="E39" s="59">
        <f>Suvaha_sap!C118/1000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24" customFormat="1" ht="30" customHeight="1">
      <c r="A40" s="71" t="s">
        <v>63</v>
      </c>
      <c r="B40" s="61" t="s">
        <v>193</v>
      </c>
      <c r="C40" s="63" t="s">
        <v>194</v>
      </c>
      <c r="D40" s="59">
        <f>Suvaha_sap!B120/1000</f>
        <v>3883.63917</v>
      </c>
      <c r="E40" s="59">
        <f>Suvaha_sap!C120/1000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18" customFormat="1" ht="27" customHeight="1">
      <c r="A41" s="71" t="s">
        <v>65</v>
      </c>
      <c r="B41" s="61" t="s">
        <v>195</v>
      </c>
      <c r="C41" s="63" t="s">
        <v>196</v>
      </c>
      <c r="D41" s="59">
        <f>Suvaha_sap!B122/1000</f>
        <v>0</v>
      </c>
      <c r="E41" s="59">
        <f>Suvaha_sap!C122/1000</f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8" customFormat="1" ht="30" customHeight="1">
      <c r="A42" s="60" t="s">
        <v>102</v>
      </c>
      <c r="B42" s="61" t="s">
        <v>197</v>
      </c>
      <c r="C42" s="63" t="s">
        <v>198</v>
      </c>
      <c r="D42" s="59">
        <f>Suvaha_sap!B124/1000</f>
        <v>20992.843399999998</v>
      </c>
      <c r="E42" s="59">
        <f>Suvaha_sap!C124/1000</f>
        <v>280.50942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24" customFormat="1" ht="24.75" customHeight="1">
      <c r="A43" s="64"/>
      <c r="B43" s="73" t="s">
        <v>70</v>
      </c>
      <c r="C43" s="63" t="s">
        <v>199</v>
      </c>
      <c r="D43" s="59">
        <f>D7+D25</f>
        <v>1667329.0834000001</v>
      </c>
      <c r="E43" s="59">
        <f>E7+E25</f>
        <v>146637.97989999998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5" ht="15">
      <c r="A44" s="25"/>
      <c r="D44" s="84">
        <f>(Suvaha_sap!B125/1000)-D43</f>
        <v>0</v>
      </c>
      <c r="E44" s="84">
        <f>(Suvaha_sap!C125/1000)-E43</f>
        <v>0</v>
      </c>
    </row>
    <row r="45" spans="1:4" ht="12.75">
      <c r="A45" s="25"/>
      <c r="D45" s="43"/>
    </row>
    <row r="46" spans="1:4" ht="12.75">
      <c r="A46" s="25"/>
      <c r="D46" s="43"/>
    </row>
    <row r="47" spans="1:4" ht="12.75">
      <c r="A47" s="25"/>
      <c r="D47" s="43"/>
    </row>
    <row r="48" spans="1:4" ht="12.75">
      <c r="A48" s="25"/>
      <c r="D48" s="43"/>
    </row>
    <row r="49" spans="1:4" ht="12.75">
      <c r="A49" s="25"/>
      <c r="D49" s="43"/>
    </row>
    <row r="50" spans="1:4" ht="12.75">
      <c r="A50" s="25"/>
      <c r="D50" s="43"/>
    </row>
    <row r="51" spans="1:4" ht="12.75">
      <c r="A51" s="25"/>
      <c r="D51" s="43"/>
    </row>
    <row r="52" spans="1:4" ht="12.75">
      <c r="A52" s="25"/>
      <c r="D52" s="43"/>
    </row>
    <row r="53" spans="1:4" ht="12.75">
      <c r="A53" s="25"/>
      <c r="D53" s="43"/>
    </row>
    <row r="54" spans="1:4" ht="12.75">
      <c r="A54" s="25"/>
      <c r="D54" s="43"/>
    </row>
    <row r="55" spans="1:4" ht="12.75">
      <c r="A55" s="25"/>
      <c r="D55" s="43"/>
    </row>
    <row r="56" spans="1:4" ht="12.75">
      <c r="A56" s="25"/>
      <c r="D56" s="43"/>
    </row>
    <row r="57" spans="1:4" ht="12.75">
      <c r="A57" s="25"/>
      <c r="D57" s="43"/>
    </row>
    <row r="58" spans="1:4" ht="12.75">
      <c r="A58" s="25"/>
      <c r="D58" s="43"/>
    </row>
    <row r="59" spans="1:4" ht="12.75">
      <c r="A59" s="25"/>
      <c r="D59" s="43"/>
    </row>
    <row r="60" spans="1:4" ht="12.75">
      <c r="A60" s="25"/>
      <c r="D60" s="43"/>
    </row>
    <row r="61" spans="1:4" ht="12.75">
      <c r="A61" s="25"/>
      <c r="D61" s="43"/>
    </row>
    <row r="62" spans="1:4" ht="12.75">
      <c r="A62" s="25"/>
      <c r="D62" s="43"/>
    </row>
    <row r="63" spans="1:4" ht="12.75">
      <c r="A63" s="25"/>
      <c r="D63" s="43"/>
    </row>
    <row r="64" spans="1:4" ht="12.75">
      <c r="A64" s="25"/>
      <c r="D64" s="43"/>
    </row>
    <row r="65" spans="1:4" ht="12.75">
      <c r="A65" s="25"/>
      <c r="D65" s="43"/>
    </row>
    <row r="66" spans="1:4" ht="12.75">
      <c r="A66" s="25"/>
      <c r="D66" s="43"/>
    </row>
    <row r="67" spans="1:4" ht="12.75">
      <c r="A67" s="25"/>
      <c r="D67" s="43"/>
    </row>
    <row r="68" spans="1:4" ht="12.75">
      <c r="A68" s="25"/>
      <c r="D68" s="43"/>
    </row>
    <row r="69" spans="1:4" ht="12.75">
      <c r="A69" s="25"/>
      <c r="D69" s="43"/>
    </row>
    <row r="70" spans="1:4" ht="12.75">
      <c r="A70" s="25"/>
      <c r="D70" s="43"/>
    </row>
    <row r="71" spans="1:4" ht="12.75">
      <c r="A71" s="25"/>
      <c r="D71" s="43"/>
    </row>
    <row r="72" spans="1:4" ht="12.75">
      <c r="A72" s="25"/>
      <c r="D72" s="43"/>
    </row>
    <row r="73" spans="1:4" ht="12.75">
      <c r="A73" s="25"/>
      <c r="D73" s="43"/>
    </row>
    <row r="74" spans="1:4" ht="12.75">
      <c r="A74" s="25"/>
      <c r="D74" s="43"/>
    </row>
    <row r="75" spans="1:4" ht="12.75">
      <c r="A75" s="25"/>
      <c r="D75" s="43"/>
    </row>
    <row r="76" spans="1:4" ht="12.75">
      <c r="A76" s="25"/>
      <c r="D76" s="43"/>
    </row>
    <row r="77" spans="1:4" ht="12.75">
      <c r="A77" s="25"/>
      <c r="D77" s="43"/>
    </row>
    <row r="78" spans="1:4" ht="12.75">
      <c r="A78" s="25"/>
      <c r="D78" s="43"/>
    </row>
    <row r="79" spans="1:4" ht="12.75">
      <c r="A79" s="25"/>
      <c r="D79" s="43"/>
    </row>
    <row r="80" spans="1:4" ht="12.75">
      <c r="A80" s="25"/>
      <c r="D80" s="43"/>
    </row>
    <row r="81" spans="1:4" ht="12.75">
      <c r="A81" s="25"/>
      <c r="D81" s="43"/>
    </row>
    <row r="82" spans="1:4" ht="12.75">
      <c r="A82" s="25"/>
      <c r="D82" s="43"/>
    </row>
    <row r="83" spans="1:4" ht="12.75">
      <c r="A83" s="25"/>
      <c r="D83" s="43"/>
    </row>
    <row r="84" spans="1:4" ht="12.75">
      <c r="A84" s="25"/>
      <c r="D84" s="43"/>
    </row>
    <row r="85" spans="1:4" ht="12.75">
      <c r="A85" s="25"/>
      <c r="D85" s="43"/>
    </row>
    <row r="86" spans="1:4" ht="12.75">
      <c r="A86" s="25"/>
      <c r="D86" s="43"/>
    </row>
    <row r="87" spans="1:4" ht="12.75">
      <c r="A87" s="25"/>
      <c r="D87" s="43"/>
    </row>
    <row r="88" spans="1:4" ht="12.75">
      <c r="A88" s="25"/>
      <c r="D88" s="43"/>
    </row>
    <row r="89" spans="1:4" ht="12.75">
      <c r="A89" s="25"/>
      <c r="D89" s="43"/>
    </row>
    <row r="90" spans="1:4" ht="12.75">
      <c r="A90" s="25"/>
      <c r="D90" s="43"/>
    </row>
    <row r="91" spans="1:4" ht="12.75">
      <c r="A91" s="25"/>
      <c r="D91" s="43"/>
    </row>
    <row r="92" spans="1:4" ht="12.75">
      <c r="A92" s="25"/>
      <c r="D92" s="43"/>
    </row>
    <row r="93" spans="1:4" ht="12.75">
      <c r="A93" s="25"/>
      <c r="D93" s="43"/>
    </row>
    <row r="94" spans="1:4" ht="12.75">
      <c r="A94" s="25"/>
      <c r="D94" s="43"/>
    </row>
    <row r="95" spans="1:4" ht="12.75">
      <c r="A95" s="25"/>
      <c r="D95" s="43"/>
    </row>
    <row r="96" spans="1:4" ht="12.75">
      <c r="A96" s="25"/>
      <c r="D96" s="43"/>
    </row>
    <row r="97" spans="1:4" ht="12.75">
      <c r="A97" s="25"/>
      <c r="D97" s="43"/>
    </row>
    <row r="98" spans="1:4" ht="12.75">
      <c r="A98" s="25"/>
      <c r="D98" s="43"/>
    </row>
    <row r="99" spans="1:4" ht="12.75">
      <c r="A99" s="25"/>
      <c r="D99" s="43"/>
    </row>
    <row r="100" spans="1:4" ht="12.75">
      <c r="A100" s="25"/>
      <c r="D100" s="43"/>
    </row>
    <row r="101" spans="1:4" ht="12.75">
      <c r="A101" s="25"/>
      <c r="D101" s="43"/>
    </row>
    <row r="102" spans="1:4" ht="12.75">
      <c r="A102" s="25"/>
      <c r="D102" s="43"/>
    </row>
    <row r="103" spans="1:4" ht="12.75">
      <c r="A103" s="25"/>
      <c r="D103" s="43"/>
    </row>
    <row r="104" spans="1:4" ht="12.75">
      <c r="A104" s="25"/>
      <c r="D104" s="43"/>
    </row>
    <row r="105" spans="1:4" ht="12.75">
      <c r="A105" s="25"/>
      <c r="D105" s="43"/>
    </row>
    <row r="106" spans="1:4" ht="12.75">
      <c r="A106" s="25"/>
      <c r="D106" s="43"/>
    </row>
    <row r="107" spans="1:4" ht="12.75">
      <c r="A107" s="25"/>
      <c r="D107" s="43"/>
    </row>
    <row r="108" spans="1:4" ht="12.75">
      <c r="A108" s="25"/>
      <c r="D108" s="43"/>
    </row>
    <row r="109" spans="1:4" ht="12.75">
      <c r="A109" s="25"/>
      <c r="D109" s="43"/>
    </row>
    <row r="110" spans="1:4" ht="12.75">
      <c r="A110" s="25"/>
      <c r="D110" s="43"/>
    </row>
    <row r="111" spans="1:4" ht="12.75">
      <c r="A111" s="25"/>
      <c r="D111" s="43"/>
    </row>
    <row r="112" spans="1:4" ht="12.75">
      <c r="A112" s="25"/>
      <c r="D112" s="43"/>
    </row>
    <row r="113" spans="1:4" ht="12.75">
      <c r="A113" s="25"/>
      <c r="D113" s="43"/>
    </row>
    <row r="114" spans="1:4" ht="12.75">
      <c r="A114" s="25"/>
      <c r="D114" s="43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</sheetData>
  <mergeCells count="3">
    <mergeCell ref="B3:B4"/>
    <mergeCell ref="D3:D4"/>
    <mergeCell ref="E3:E4"/>
  </mergeCells>
  <printOptions horizontalCentered="1"/>
  <pageMargins left="0.17" right="0.18" top="0.33" bottom="0.37" header="0.2" footer="0.3937007874015748"/>
  <pageSetup fitToHeight="7" horizontalDpi="300" verticalDpi="300" orientation="portrait" paperSize="9" scale="65" r:id="rId1"/>
  <rowBreaks count="1" manualBreakCount="1">
    <brk id="43" max="4" man="1"/>
  </rowBreaks>
  <ignoredErrors>
    <ignoredError sqref="D3:E43" unlockedFormula="1"/>
    <ignoredError sqref="C7:C4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J67"/>
  <sheetViews>
    <sheetView showGridLines="0" workbookViewId="0" topLeftCell="A1">
      <selection activeCell="A1" sqref="A1:E2"/>
    </sheetView>
  </sheetViews>
  <sheetFormatPr defaultColWidth="9.00390625" defaultRowHeight="12.75"/>
  <cols>
    <col min="1" max="57" width="3.00390625" style="0" customWidth="1"/>
  </cols>
  <sheetData>
    <row r="1" spans="1:36" ht="12.75">
      <c r="A1" s="160"/>
      <c r="B1" s="160"/>
      <c r="C1" s="160"/>
      <c r="D1" s="160"/>
      <c r="E1" s="160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2.75">
      <c r="A2" s="160"/>
      <c r="B2" s="160"/>
      <c r="C2" s="160"/>
      <c r="D2" s="160"/>
      <c r="E2" s="160"/>
      <c r="F2" s="90"/>
      <c r="G2" s="90"/>
      <c r="H2" s="90"/>
      <c r="I2" s="90"/>
      <c r="J2" s="90"/>
      <c r="K2" s="90"/>
      <c r="L2" s="90"/>
      <c r="M2" s="90"/>
      <c r="N2" s="89"/>
      <c r="O2" s="89"/>
      <c r="P2" s="89"/>
      <c r="Q2" s="89"/>
      <c r="R2" s="89"/>
      <c r="S2" s="90"/>
      <c r="T2" s="90"/>
      <c r="U2" s="90"/>
      <c r="V2" s="91" t="s">
        <v>0</v>
      </c>
      <c r="W2" s="91"/>
      <c r="X2" s="92"/>
      <c r="Y2" s="91"/>
      <c r="Z2" s="91"/>
      <c r="AA2" s="91"/>
      <c r="AB2" s="91"/>
      <c r="AC2" s="91"/>
      <c r="AD2" s="91"/>
      <c r="AE2" s="91"/>
      <c r="AF2" s="91"/>
      <c r="AG2" s="90"/>
      <c r="AH2" s="90"/>
      <c r="AI2" s="89"/>
      <c r="AJ2" s="89"/>
    </row>
    <row r="3" spans="1:36" ht="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9"/>
      <c r="O3" s="89"/>
      <c r="P3" s="89"/>
      <c r="Q3" s="89"/>
      <c r="R3" s="89"/>
      <c r="S3" s="93"/>
      <c r="T3" s="93"/>
      <c r="U3" s="89"/>
      <c r="V3" s="94"/>
      <c r="W3" s="94"/>
      <c r="X3" s="94"/>
      <c r="Y3" s="94"/>
      <c r="Z3" s="94"/>
      <c r="AA3" s="94"/>
      <c r="AB3" s="94"/>
      <c r="AC3" s="94"/>
      <c r="AD3" s="89"/>
      <c r="AE3" s="89"/>
      <c r="AF3" s="89"/>
      <c r="AG3" s="91"/>
      <c r="AH3" s="91"/>
      <c r="AI3" s="95"/>
      <c r="AJ3" s="89"/>
    </row>
    <row r="4" spans="1:36" ht="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9"/>
      <c r="O4" s="89"/>
      <c r="P4" s="89"/>
      <c r="Q4" s="89"/>
      <c r="R4" s="89"/>
      <c r="S4" s="93"/>
      <c r="T4" s="93"/>
      <c r="U4" s="93"/>
      <c r="V4" s="96"/>
      <c r="W4" s="97"/>
      <c r="X4" s="98"/>
      <c r="Y4" s="98"/>
      <c r="Z4" s="98"/>
      <c r="AA4" s="98"/>
      <c r="AB4" s="98"/>
      <c r="AC4" s="98"/>
      <c r="AD4" s="99"/>
      <c r="AE4" s="99"/>
      <c r="AF4" s="99"/>
      <c r="AG4" s="99"/>
      <c r="AH4" s="99"/>
      <c r="AI4" s="89"/>
      <c r="AJ4" s="89"/>
    </row>
    <row r="5" spans="1:36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9"/>
      <c r="V5" s="94"/>
      <c r="W5" s="94"/>
      <c r="X5" s="94"/>
      <c r="Y5" s="94"/>
      <c r="Z5" s="94"/>
      <c r="AA5" s="94"/>
      <c r="AB5" s="94"/>
      <c r="AC5" s="99"/>
      <c r="AD5" s="90"/>
      <c r="AE5" s="90"/>
      <c r="AF5" s="90"/>
      <c r="AG5" s="90"/>
      <c r="AH5" s="90"/>
      <c r="AI5" s="89"/>
      <c r="AJ5" s="89"/>
    </row>
    <row r="6" spans="1:36" ht="15.75">
      <c r="A6" s="90"/>
      <c r="B6" s="100"/>
      <c r="C6" s="100"/>
      <c r="D6" s="100"/>
      <c r="E6" s="100"/>
      <c r="F6" s="100"/>
      <c r="G6" s="100"/>
      <c r="H6" s="126"/>
      <c r="I6" s="127"/>
      <c r="J6" s="127"/>
      <c r="K6" s="127"/>
      <c r="L6" s="141" t="s">
        <v>593</v>
      </c>
      <c r="M6" s="142"/>
      <c r="N6" s="142"/>
      <c r="O6" s="142"/>
      <c r="P6" s="142"/>
      <c r="Q6" s="142"/>
      <c r="R6" s="142"/>
      <c r="S6" s="142"/>
      <c r="T6" s="142"/>
      <c r="U6" s="142"/>
      <c r="V6" s="140"/>
      <c r="W6" s="141"/>
      <c r="X6" s="127"/>
      <c r="Y6" s="96"/>
      <c r="Z6" s="96"/>
      <c r="AA6" s="96"/>
      <c r="AB6" s="96"/>
      <c r="AC6" s="90"/>
      <c r="AD6" s="90"/>
      <c r="AE6" s="90"/>
      <c r="AF6" s="90"/>
      <c r="AG6" s="90"/>
      <c r="AH6" s="90"/>
      <c r="AI6" s="89"/>
      <c r="AJ6" s="89"/>
    </row>
    <row r="7" spans="1:36" ht="12.75">
      <c r="A7" s="90"/>
      <c r="B7" s="100"/>
      <c r="C7" s="100"/>
      <c r="D7" s="100"/>
      <c r="E7" s="100"/>
      <c r="F7" s="100"/>
      <c r="G7" s="100"/>
      <c r="H7" s="127"/>
      <c r="I7" s="127"/>
      <c r="J7" s="127"/>
      <c r="K7" s="12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0"/>
      <c r="W7" s="142"/>
      <c r="X7" s="127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89"/>
      <c r="AJ7" s="89"/>
    </row>
    <row r="8" spans="1:36" ht="15">
      <c r="A8" s="90"/>
      <c r="B8" s="90"/>
      <c r="C8" s="90"/>
      <c r="D8" s="90"/>
      <c r="E8" s="101"/>
      <c r="F8" s="90"/>
      <c r="G8" s="90"/>
      <c r="H8" s="90"/>
      <c r="I8" s="90"/>
      <c r="J8" s="90"/>
      <c r="K8" s="90"/>
      <c r="L8" s="138" t="s">
        <v>594</v>
      </c>
      <c r="M8" s="139"/>
      <c r="N8" s="139"/>
      <c r="O8" s="139"/>
      <c r="P8" s="139"/>
      <c r="Q8" s="139"/>
      <c r="R8" s="139"/>
      <c r="S8" s="139"/>
      <c r="T8" s="139"/>
      <c r="U8" s="139"/>
      <c r="V8" s="167"/>
      <c r="W8" s="167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89"/>
      <c r="AJ8" s="89"/>
    </row>
    <row r="9" spans="1:36" ht="15.75">
      <c r="A9" s="90"/>
      <c r="B9" s="102"/>
      <c r="C9" s="102"/>
      <c r="D9" s="102"/>
      <c r="E9" s="102"/>
      <c r="F9" s="102"/>
      <c r="G9" s="102"/>
      <c r="H9" s="102"/>
      <c r="I9" s="102"/>
      <c r="J9" s="102"/>
      <c r="K9" s="103"/>
      <c r="L9" s="103"/>
      <c r="M9" s="103"/>
      <c r="N9" s="103"/>
      <c r="O9" s="103"/>
      <c r="P9" s="103"/>
      <c r="Q9" s="93"/>
      <c r="R9" s="93"/>
      <c r="S9" s="93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89"/>
      <c r="AJ9" s="89"/>
    </row>
    <row r="10" spans="1:36" ht="12.75">
      <c r="A10" s="90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89"/>
      <c r="AJ10" s="89"/>
    </row>
    <row r="11" spans="1:36" ht="15.75">
      <c r="A11" s="90"/>
      <c r="B11" s="90"/>
      <c r="C11" s="90"/>
      <c r="D11" s="90"/>
      <c r="E11" s="90"/>
      <c r="F11" s="90"/>
      <c r="G11" s="90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90"/>
      <c r="AC11" s="90"/>
      <c r="AD11" s="90"/>
      <c r="AE11" s="90"/>
      <c r="AF11" s="90"/>
      <c r="AG11" s="90"/>
      <c r="AH11" s="90"/>
      <c r="AI11" s="89"/>
      <c r="AJ11" s="89"/>
    </row>
    <row r="12" spans="1:36" ht="15.75">
      <c r="A12" s="90"/>
      <c r="B12" s="90"/>
      <c r="C12" s="90"/>
      <c r="D12" s="90"/>
      <c r="E12" s="90"/>
      <c r="F12" s="90"/>
      <c r="G12" s="90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61" t="s">
        <v>540</v>
      </c>
      <c r="W12" s="151"/>
      <c r="X12" s="151"/>
      <c r="Y12" s="151"/>
      <c r="Z12" s="151"/>
      <c r="AA12" s="151"/>
      <c r="AB12" s="151"/>
      <c r="AC12" s="151"/>
      <c r="AD12" s="151"/>
      <c r="AE12" s="151"/>
      <c r="AF12" s="90"/>
      <c r="AG12" s="90"/>
      <c r="AH12" s="90"/>
      <c r="AI12" s="89"/>
      <c r="AJ12" s="89"/>
    </row>
    <row r="13" spans="1:36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05"/>
      <c r="N13" s="93"/>
      <c r="O13" s="93"/>
      <c r="P13" s="93"/>
      <c r="Q13" s="93"/>
      <c r="R13" s="93"/>
      <c r="S13" s="93"/>
      <c r="T13" s="93"/>
      <c r="U13" s="90"/>
      <c r="V13" s="151" t="s">
        <v>541</v>
      </c>
      <c r="W13" s="151"/>
      <c r="X13" s="151"/>
      <c r="Y13" s="151"/>
      <c r="Z13" s="151"/>
      <c r="AA13" s="151"/>
      <c r="AB13" s="151"/>
      <c r="AC13" s="151"/>
      <c r="AD13" s="151"/>
      <c r="AE13" s="151"/>
      <c r="AF13" s="90"/>
      <c r="AG13" s="90"/>
      <c r="AH13" s="90"/>
      <c r="AI13" s="89"/>
      <c r="AJ13" s="89"/>
    </row>
    <row r="14" spans="1:36" ht="12.75">
      <c r="A14" s="90"/>
      <c r="B14" s="90"/>
      <c r="C14" s="99"/>
      <c r="D14" s="99"/>
      <c r="E14" s="90"/>
      <c r="F14" s="90"/>
      <c r="G14" s="90"/>
      <c r="H14" s="90"/>
      <c r="I14" s="90"/>
      <c r="J14" s="106"/>
      <c r="K14" s="106"/>
      <c r="L14" s="106"/>
      <c r="M14" s="106"/>
      <c r="N14" s="106"/>
      <c r="O14" s="106"/>
      <c r="P14" s="106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89"/>
      <c r="AJ14" s="89"/>
    </row>
    <row r="15" spans="1:3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 t="s">
        <v>542</v>
      </c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</row>
    <row r="16" spans="1:36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89"/>
      <c r="AJ16" s="89"/>
    </row>
    <row r="17" spans="1:36" ht="12.75">
      <c r="A17" s="90"/>
      <c r="B17" s="90"/>
      <c r="C17" s="90"/>
      <c r="D17" s="90"/>
      <c r="E17" s="90"/>
      <c r="F17" s="90"/>
      <c r="G17" s="90"/>
      <c r="H17" s="128"/>
      <c r="I17" s="151"/>
      <c r="J17" s="151"/>
      <c r="K17" s="151"/>
      <c r="L17" s="90"/>
      <c r="M17" s="143"/>
      <c r="N17" s="143"/>
      <c r="O17" s="143"/>
      <c r="P17" s="143"/>
      <c r="Q17" s="90"/>
      <c r="R17" s="90"/>
      <c r="S17" s="90"/>
      <c r="T17" s="100"/>
      <c r="U17" s="100"/>
      <c r="V17" s="107">
        <v>0</v>
      </c>
      <c r="W17" s="108">
        <v>1</v>
      </c>
      <c r="X17" s="109"/>
      <c r="Y17" s="107">
        <v>0</v>
      </c>
      <c r="Z17" s="107">
        <v>1</v>
      </c>
      <c r="AA17" s="110"/>
      <c r="AB17" s="107">
        <v>2</v>
      </c>
      <c r="AC17" s="108">
        <v>0</v>
      </c>
      <c r="AD17" s="108">
        <v>0</v>
      </c>
      <c r="AE17" s="108">
        <v>6</v>
      </c>
      <c r="AF17" s="90"/>
      <c r="AG17" s="90"/>
      <c r="AH17" s="90"/>
      <c r="AI17" s="89"/>
      <c r="AJ17" s="89"/>
    </row>
    <row r="18" spans="1:36" ht="12.75">
      <c r="A18" s="90"/>
      <c r="B18" s="90"/>
      <c r="C18" s="143"/>
      <c r="D18" s="143"/>
      <c r="E18" s="143"/>
      <c r="F18" s="143"/>
      <c r="G18" s="143"/>
      <c r="H18" s="90"/>
      <c r="I18" s="99"/>
      <c r="J18" s="99"/>
      <c r="K18" s="99"/>
      <c r="L18" s="99"/>
      <c r="M18" s="99"/>
      <c r="N18" s="99"/>
      <c r="O18" s="99"/>
      <c r="P18" s="99"/>
      <c r="Q18" s="99"/>
      <c r="R18" s="128"/>
      <c r="S18" s="128"/>
      <c r="T18" s="99"/>
      <c r="U18" s="99"/>
      <c r="V18" s="96"/>
      <c r="W18" s="93"/>
      <c r="X18" s="93"/>
      <c r="Y18" s="93"/>
      <c r="Z18" s="93"/>
      <c r="AA18" s="93"/>
      <c r="AB18" s="93"/>
      <c r="AC18" s="93"/>
      <c r="AD18" s="93"/>
      <c r="AE18" s="93"/>
      <c r="AF18" s="90"/>
      <c r="AG18" s="90"/>
      <c r="AH18" s="90"/>
      <c r="AI18" s="89"/>
      <c r="AJ18" s="89"/>
    </row>
    <row r="19" spans="1:36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28"/>
      <c r="M19" s="128"/>
      <c r="N19" s="128"/>
      <c r="O19" s="90"/>
      <c r="P19" s="143"/>
      <c r="Q19" s="143"/>
      <c r="R19" s="143"/>
      <c r="S19" s="143"/>
      <c r="T19" s="90"/>
      <c r="U19" s="93"/>
      <c r="V19" s="93" t="s">
        <v>543</v>
      </c>
      <c r="W19" s="93"/>
      <c r="X19" s="93"/>
      <c r="Y19" s="93"/>
      <c r="Z19" s="93"/>
      <c r="AA19" s="93"/>
      <c r="AB19" s="93"/>
      <c r="AC19" s="93"/>
      <c r="AD19" s="93"/>
      <c r="AE19" s="93"/>
      <c r="AF19" s="90"/>
      <c r="AG19" s="90"/>
      <c r="AH19" s="90"/>
      <c r="AI19" s="89"/>
      <c r="AJ19" s="89"/>
    </row>
    <row r="20" spans="1:36" ht="12.75">
      <c r="A20" s="90"/>
      <c r="B20" s="90"/>
      <c r="C20" s="90"/>
      <c r="D20" s="90"/>
      <c r="E20" s="90"/>
      <c r="F20" s="143"/>
      <c r="G20" s="143"/>
      <c r="H20" s="143"/>
      <c r="I20" s="143"/>
      <c r="J20" s="143"/>
      <c r="K20" s="90"/>
      <c r="L20" s="99"/>
      <c r="M20" s="99"/>
      <c r="N20" s="99"/>
      <c r="O20" s="99"/>
      <c r="P20" s="99"/>
      <c r="Q20" s="99"/>
      <c r="R20" s="99"/>
      <c r="S20" s="90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0"/>
      <c r="AG20" s="90"/>
      <c r="AH20" s="90"/>
      <c r="AI20" s="89"/>
      <c r="AJ20" s="89"/>
    </row>
    <row r="21" spans="1:36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00"/>
      <c r="Q21" s="100"/>
      <c r="R21" s="100"/>
      <c r="S21" s="100"/>
      <c r="T21" s="100"/>
      <c r="U21" s="100"/>
      <c r="V21" s="107">
        <v>3</v>
      </c>
      <c r="W21" s="108">
        <v>0</v>
      </c>
      <c r="X21" s="109"/>
      <c r="Y21" s="108">
        <v>0</v>
      </c>
      <c r="Z21" s="108">
        <v>6</v>
      </c>
      <c r="AA21" s="109"/>
      <c r="AB21" s="108">
        <v>2</v>
      </c>
      <c r="AC21" s="108">
        <v>0</v>
      </c>
      <c r="AD21" s="108">
        <v>0</v>
      </c>
      <c r="AE21" s="108">
        <v>6</v>
      </c>
      <c r="AF21" s="90"/>
      <c r="AG21" s="90"/>
      <c r="AH21" s="90"/>
      <c r="AI21" s="89"/>
      <c r="AJ21" s="89"/>
    </row>
    <row r="22" spans="1:36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100"/>
      <c r="T22" s="100"/>
      <c r="U22" s="100"/>
      <c r="V22" s="111"/>
      <c r="W22" s="111"/>
      <c r="X22" s="100"/>
      <c r="Y22" s="111"/>
      <c r="Z22" s="96"/>
      <c r="AA22" s="93"/>
      <c r="AB22" s="96"/>
      <c r="AC22" s="99"/>
      <c r="AD22" s="99"/>
      <c r="AE22" s="99"/>
      <c r="AF22" s="90"/>
      <c r="AG22" s="90"/>
      <c r="AH22" s="90"/>
      <c r="AI22" s="89"/>
      <c r="AJ22" s="89"/>
    </row>
    <row r="23" spans="1:36" ht="12.7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9"/>
      <c r="Q23" s="90"/>
      <c r="R23" s="100"/>
      <c r="S23" s="100"/>
      <c r="T23" s="100"/>
      <c r="U23" s="100"/>
      <c r="V23" s="151" t="s">
        <v>544</v>
      </c>
      <c r="W23" s="151"/>
      <c r="X23" s="151"/>
      <c r="Y23" s="151"/>
      <c r="Z23" s="151"/>
      <c r="AA23" s="151"/>
      <c r="AB23" s="151"/>
      <c r="AC23" s="151"/>
      <c r="AD23" s="151"/>
      <c r="AE23" s="151"/>
      <c r="AF23" s="90"/>
      <c r="AG23" s="90"/>
      <c r="AH23" s="90"/>
      <c r="AI23" s="89"/>
      <c r="AJ23" s="89"/>
    </row>
    <row r="24" spans="1:36" ht="12.75">
      <c r="A24" s="90"/>
      <c r="B24" s="143"/>
      <c r="C24" s="143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9"/>
      <c r="Q24" s="93"/>
      <c r="R24" s="93"/>
      <c r="S24" s="93"/>
      <c r="T24" s="93"/>
      <c r="U24" s="93"/>
      <c r="V24" s="151" t="s">
        <v>541</v>
      </c>
      <c r="W24" s="151"/>
      <c r="X24" s="151"/>
      <c r="Y24" s="151"/>
      <c r="Z24" s="151"/>
      <c r="AA24" s="151"/>
      <c r="AB24" s="151"/>
      <c r="AC24" s="151"/>
      <c r="AD24" s="151"/>
      <c r="AE24" s="151"/>
      <c r="AF24" s="90"/>
      <c r="AG24" s="90"/>
      <c r="AH24" s="90"/>
      <c r="AI24" s="89"/>
      <c r="AJ24" s="89"/>
    </row>
    <row r="25" spans="1:3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9"/>
      <c r="Q25" s="90"/>
      <c r="R25" s="93"/>
      <c r="S25" s="93"/>
      <c r="T25" s="93"/>
      <c r="U25" s="93"/>
      <c r="V25" s="93"/>
      <c r="W25" s="93"/>
      <c r="X25" s="93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89"/>
      <c r="AJ25" s="89"/>
    </row>
    <row r="26" spans="1:36" ht="12.75">
      <c r="A26" s="90"/>
      <c r="B26" s="99"/>
      <c r="C26" s="99"/>
      <c r="D26" s="99"/>
      <c r="E26" s="99"/>
      <c r="F26" s="99"/>
      <c r="G26" s="99"/>
      <c r="H26" s="99"/>
      <c r="I26" s="99"/>
      <c r="J26" s="90"/>
      <c r="K26" s="90"/>
      <c r="L26" s="90"/>
      <c r="M26" s="90"/>
      <c r="N26" s="90"/>
      <c r="O26" s="90"/>
      <c r="P26" s="90"/>
      <c r="Q26" s="90"/>
      <c r="R26" s="90"/>
      <c r="S26" s="99"/>
      <c r="T26" s="90"/>
      <c r="U26" s="111"/>
      <c r="V26" s="107">
        <v>3</v>
      </c>
      <c r="W26" s="107">
        <v>0</v>
      </c>
      <c r="X26" s="112"/>
      <c r="Y26" s="108">
        <v>0</v>
      </c>
      <c r="Z26" s="108">
        <v>6</v>
      </c>
      <c r="AA26" s="109"/>
      <c r="AB26" s="108">
        <v>2</v>
      </c>
      <c r="AC26" s="108">
        <v>0</v>
      </c>
      <c r="AD26" s="108">
        <v>0</v>
      </c>
      <c r="AE26" s="108">
        <v>6</v>
      </c>
      <c r="AF26" s="90"/>
      <c r="AG26" s="90"/>
      <c r="AH26" s="90"/>
      <c r="AI26" s="89"/>
      <c r="AJ26" s="89"/>
    </row>
    <row r="27" spans="1:36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3"/>
      <c r="Q27" s="93"/>
      <c r="R27" s="93"/>
      <c r="S27" s="93"/>
      <c r="T27" s="93"/>
      <c r="U27" s="93"/>
      <c r="V27" s="93"/>
      <c r="W27" s="93"/>
      <c r="X27" s="93"/>
      <c r="Y27" s="99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</row>
    <row r="28" spans="1:36" ht="12.75">
      <c r="A28" s="90"/>
      <c r="B28" s="151" t="s">
        <v>545</v>
      </c>
      <c r="C28" s="151"/>
      <c r="D28" s="15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3"/>
      <c r="Q28" s="93"/>
      <c r="R28" s="93"/>
      <c r="S28" s="93"/>
      <c r="T28" s="93"/>
      <c r="U28" s="93"/>
      <c r="V28" s="93"/>
      <c r="W28" s="93"/>
      <c r="X28" s="93"/>
      <c r="Y28" s="99"/>
      <c r="Z28" s="90"/>
      <c r="AA28" s="90"/>
      <c r="AB28" s="90"/>
      <c r="AC28" s="90"/>
      <c r="AD28" s="90"/>
      <c r="AE28" s="90"/>
      <c r="AF28" s="90"/>
      <c r="AG28" s="90"/>
      <c r="AH28" s="90"/>
      <c r="AI28" s="89"/>
      <c r="AJ28" s="89"/>
    </row>
    <row r="29" spans="1:36" ht="12.7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3"/>
      <c r="Q29" s="93"/>
      <c r="R29" s="93"/>
      <c r="S29" s="93"/>
      <c r="T29" s="93"/>
      <c r="U29" s="93"/>
      <c r="V29" s="93"/>
      <c r="W29" s="93"/>
      <c r="X29" s="93"/>
      <c r="Y29" s="99"/>
      <c r="Z29" s="90"/>
      <c r="AA29" s="90"/>
      <c r="AB29" s="90"/>
      <c r="AC29" s="90"/>
      <c r="AD29" s="90"/>
      <c r="AE29" s="90"/>
      <c r="AF29" s="90"/>
      <c r="AG29" s="90"/>
      <c r="AH29" s="90"/>
      <c r="AI29" s="89"/>
      <c r="AJ29" s="89"/>
    </row>
    <row r="30" spans="1:36" ht="12.75">
      <c r="A30" s="90"/>
      <c r="B30" s="108">
        <v>3</v>
      </c>
      <c r="C30" s="108">
        <v>5</v>
      </c>
      <c r="D30" s="108">
        <v>9</v>
      </c>
      <c r="E30" s="108">
        <v>0</v>
      </c>
      <c r="F30" s="108">
        <v>1</v>
      </c>
      <c r="G30" s="108">
        <v>6</v>
      </c>
      <c r="H30" s="108">
        <v>2</v>
      </c>
      <c r="I30" s="108">
        <v>4</v>
      </c>
      <c r="J30" s="109"/>
      <c r="K30" s="90"/>
      <c r="L30" s="90"/>
      <c r="M30" s="90"/>
      <c r="N30" s="90"/>
      <c r="O30" s="90"/>
      <c r="P30" s="93"/>
      <c r="Q30" s="93"/>
      <c r="R30" s="93"/>
      <c r="S30" s="93"/>
      <c r="T30" s="93"/>
      <c r="U30" s="93"/>
      <c r="V30" s="93"/>
      <c r="W30" s="93"/>
      <c r="X30" s="93"/>
      <c r="Y30" s="99"/>
      <c r="Z30" s="90"/>
      <c r="AA30" s="90"/>
      <c r="AB30" s="90"/>
      <c r="AC30" s="90"/>
      <c r="AD30" s="90"/>
      <c r="AE30" s="90"/>
      <c r="AF30" s="90"/>
      <c r="AG30" s="90"/>
      <c r="AH30" s="90"/>
      <c r="AI30" s="89"/>
      <c r="AJ30" s="89"/>
    </row>
    <row r="31" spans="1:36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151"/>
      <c r="T31" s="151"/>
      <c r="U31" s="151"/>
      <c r="V31" s="151"/>
      <c r="W31" s="151"/>
      <c r="X31" s="151"/>
      <c r="Y31" s="151"/>
      <c r="Z31" s="151"/>
      <c r="AA31" s="151"/>
      <c r="AB31" s="90"/>
      <c r="AC31" s="99"/>
      <c r="AD31" s="90"/>
      <c r="AE31" s="90"/>
      <c r="AF31" s="90"/>
      <c r="AG31" s="90"/>
      <c r="AH31" s="90"/>
      <c r="AI31" s="89"/>
      <c r="AJ31" s="89"/>
    </row>
    <row r="32" spans="1:36" ht="12.75">
      <c r="A32" s="90"/>
      <c r="B32" s="143" t="s">
        <v>546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89"/>
      <c r="AJ32" s="89"/>
    </row>
    <row r="33" spans="1:36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89"/>
      <c r="AJ33" s="89"/>
    </row>
    <row r="34" spans="1:36" ht="12.75">
      <c r="A34" s="90"/>
      <c r="B34" s="114" t="s">
        <v>547</v>
      </c>
      <c r="C34" s="114" t="s">
        <v>548</v>
      </c>
      <c r="D34" s="114" t="s">
        <v>549</v>
      </c>
      <c r="E34" s="114" t="s">
        <v>550</v>
      </c>
      <c r="F34" s="114" t="s">
        <v>551</v>
      </c>
      <c r="G34" s="114" t="s">
        <v>552</v>
      </c>
      <c r="H34" s="114" t="s">
        <v>553</v>
      </c>
      <c r="I34" s="115"/>
      <c r="J34" s="114" t="s">
        <v>554</v>
      </c>
      <c r="K34" s="114" t="s">
        <v>555</v>
      </c>
      <c r="L34" s="114" t="s">
        <v>556</v>
      </c>
      <c r="M34" s="114" t="s">
        <v>555</v>
      </c>
      <c r="N34" s="114" t="s">
        <v>557</v>
      </c>
      <c r="O34" s="114" t="s">
        <v>555</v>
      </c>
      <c r="P34" s="114" t="s">
        <v>558</v>
      </c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90"/>
      <c r="AG34" s="90"/>
      <c r="AH34" s="90"/>
      <c r="AI34" s="89"/>
      <c r="AJ34" s="89"/>
    </row>
    <row r="35" spans="1:36" ht="12.75">
      <c r="A35" s="90"/>
      <c r="B35" s="114" t="s">
        <v>552</v>
      </c>
      <c r="C35" s="114" t="s">
        <v>559</v>
      </c>
      <c r="D35" s="114" t="s">
        <v>559</v>
      </c>
      <c r="E35" s="114" t="s">
        <v>560</v>
      </c>
      <c r="F35" s="114" t="s">
        <v>4</v>
      </c>
      <c r="G35" s="114" t="s">
        <v>561</v>
      </c>
      <c r="H35" s="114" t="s">
        <v>562</v>
      </c>
      <c r="I35" s="115" t="s">
        <v>563</v>
      </c>
      <c r="J35" s="114" t="s">
        <v>564</v>
      </c>
      <c r="K35" s="114" t="s">
        <v>559</v>
      </c>
      <c r="L35" s="114" t="s">
        <v>565</v>
      </c>
      <c r="M35" s="114" t="s">
        <v>554</v>
      </c>
      <c r="N35" s="114" t="s">
        <v>566</v>
      </c>
      <c r="O35" s="114" t="s">
        <v>561</v>
      </c>
      <c r="P35" s="114" t="s">
        <v>567</v>
      </c>
      <c r="Q35" s="114" t="s">
        <v>568</v>
      </c>
      <c r="R35" s="114" t="s">
        <v>569</v>
      </c>
      <c r="S35" s="114"/>
      <c r="T35" s="114" t="s">
        <v>556</v>
      </c>
      <c r="U35" s="114" t="s">
        <v>555</v>
      </c>
      <c r="V35" s="114" t="s">
        <v>567</v>
      </c>
      <c r="W35" s="114" t="s">
        <v>555</v>
      </c>
      <c r="X35" s="117" t="s">
        <v>567</v>
      </c>
      <c r="Y35" s="117" t="s">
        <v>555</v>
      </c>
      <c r="Z35" s="117" t="s">
        <v>558</v>
      </c>
      <c r="AA35" s="117"/>
      <c r="AB35" s="117" t="s">
        <v>4</v>
      </c>
      <c r="AC35" s="117" t="s">
        <v>555</v>
      </c>
      <c r="AD35" s="117" t="s">
        <v>567</v>
      </c>
      <c r="AE35" s="117" t="s">
        <v>555</v>
      </c>
      <c r="AF35" s="90"/>
      <c r="AG35" s="90"/>
      <c r="AH35" s="90"/>
      <c r="AI35" s="89"/>
      <c r="AJ35" s="89"/>
    </row>
    <row r="36" spans="1:36" ht="12.75">
      <c r="A36" s="9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90"/>
      <c r="AG36" s="90"/>
      <c r="AH36" s="90"/>
      <c r="AI36" s="89"/>
      <c r="AJ36" s="89"/>
    </row>
    <row r="37" spans="1:36" ht="12.75">
      <c r="A37" s="90"/>
      <c r="B37" s="143" t="s">
        <v>570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89"/>
      <c r="AJ37" s="89"/>
    </row>
    <row r="38" spans="1:36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89"/>
      <c r="AJ38" s="89"/>
    </row>
    <row r="39" spans="1:36" ht="12.75">
      <c r="A39" s="90"/>
      <c r="B39" s="114" t="s">
        <v>556</v>
      </c>
      <c r="C39" s="114" t="s">
        <v>571</v>
      </c>
      <c r="D39" s="114" t="s">
        <v>6</v>
      </c>
      <c r="E39" s="114" t="s">
        <v>572</v>
      </c>
      <c r="F39" s="114" t="s">
        <v>565</v>
      </c>
      <c r="G39" s="114" t="s">
        <v>556</v>
      </c>
      <c r="H39" s="114" t="s">
        <v>568</v>
      </c>
      <c r="I39" s="114" t="s">
        <v>565</v>
      </c>
      <c r="J39" s="114" t="s">
        <v>554</v>
      </c>
      <c r="K39" s="114" t="s">
        <v>573</v>
      </c>
      <c r="L39" s="114"/>
      <c r="M39" s="114" t="s">
        <v>557</v>
      </c>
      <c r="N39" s="114" t="s">
        <v>565</v>
      </c>
      <c r="O39" s="114" t="s">
        <v>561</v>
      </c>
      <c r="P39" s="114" t="s">
        <v>556</v>
      </c>
      <c r="Q39" s="114"/>
      <c r="R39" s="114"/>
      <c r="S39" s="114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90"/>
      <c r="AG39" s="90"/>
      <c r="AH39" s="90"/>
      <c r="AI39" s="89"/>
      <c r="AJ39" s="89"/>
    </row>
    <row r="40" spans="1:36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89"/>
      <c r="AJ40" s="89"/>
    </row>
    <row r="41" spans="1:36" ht="12.75">
      <c r="A41" s="90"/>
      <c r="B41" s="143" t="s">
        <v>574</v>
      </c>
      <c r="C41" s="143"/>
      <c r="D41" s="143"/>
      <c r="E41" s="143"/>
      <c r="F41" s="143"/>
      <c r="G41" s="143"/>
      <c r="H41" s="143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89"/>
      <c r="AJ41" s="89"/>
    </row>
    <row r="42" spans="1:36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89"/>
      <c r="AJ42" s="89"/>
    </row>
    <row r="43" spans="1:36" ht="12.75">
      <c r="A43" s="90"/>
      <c r="B43" s="114" t="s">
        <v>590</v>
      </c>
      <c r="C43" s="114" t="s">
        <v>5</v>
      </c>
      <c r="D43" s="114" t="s">
        <v>6</v>
      </c>
      <c r="E43" s="114" t="s">
        <v>572</v>
      </c>
      <c r="F43" s="114" t="s">
        <v>565</v>
      </c>
      <c r="G43" s="114" t="s">
        <v>556</v>
      </c>
      <c r="H43" s="114" t="s">
        <v>561</v>
      </c>
      <c r="I43" s="114" t="s">
        <v>569</v>
      </c>
      <c r="J43" s="108"/>
      <c r="K43" s="108">
        <v>4</v>
      </c>
      <c r="L43" s="108">
        <v>3</v>
      </c>
      <c r="M43" s="115" t="s">
        <v>563</v>
      </c>
      <c r="N43" s="108">
        <v>4</v>
      </c>
      <c r="O43" s="108">
        <v>5</v>
      </c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90"/>
      <c r="AG43" s="90"/>
      <c r="AH43" s="90"/>
      <c r="AI43" s="89"/>
      <c r="AJ43" s="89"/>
    </row>
    <row r="44" spans="1:36" ht="12.75">
      <c r="A44" s="90"/>
      <c r="B44" s="108">
        <v>8</v>
      </c>
      <c r="C44" s="108">
        <v>1</v>
      </c>
      <c r="D44" s="108">
        <v>1</v>
      </c>
      <c r="E44" s="108"/>
      <c r="F44" s="108">
        <v>0</v>
      </c>
      <c r="G44" s="108">
        <v>6</v>
      </c>
      <c r="H44" s="108"/>
      <c r="I44" s="108"/>
      <c r="J44" s="114" t="s">
        <v>575</v>
      </c>
      <c r="K44" s="114" t="s">
        <v>576</v>
      </c>
      <c r="L44" s="114" t="s">
        <v>4</v>
      </c>
      <c r="M44" s="114" t="s">
        <v>577</v>
      </c>
      <c r="N44" s="114" t="s">
        <v>560</v>
      </c>
      <c r="O44" s="114" t="s">
        <v>567</v>
      </c>
      <c r="P44" s="114" t="s">
        <v>559</v>
      </c>
      <c r="Q44" s="114" t="s">
        <v>4</v>
      </c>
      <c r="R44" s="114" t="s">
        <v>554</v>
      </c>
      <c r="S44" s="114" t="s">
        <v>4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90"/>
      <c r="AG44" s="90"/>
      <c r="AH44" s="90"/>
      <c r="AI44" s="89"/>
      <c r="AJ44" s="89"/>
    </row>
    <row r="45" spans="1:36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9"/>
      <c r="AJ45" s="89"/>
    </row>
    <row r="46" spans="1:36" ht="12.75">
      <c r="A46" s="90"/>
      <c r="B46" s="143" t="s">
        <v>578</v>
      </c>
      <c r="C46" s="143"/>
      <c r="D46" s="143"/>
      <c r="E46" s="143"/>
      <c r="F46" s="143"/>
      <c r="G46" s="143"/>
      <c r="H46" s="143"/>
      <c r="I46" s="143"/>
      <c r="J46" s="90"/>
      <c r="K46" s="143" t="s">
        <v>579</v>
      </c>
      <c r="L46" s="143"/>
      <c r="M46" s="143"/>
      <c r="N46" s="143"/>
      <c r="O46" s="143"/>
      <c r="P46" s="143"/>
      <c r="Q46" s="143"/>
      <c r="R46" s="143"/>
      <c r="S46" s="143"/>
      <c r="T46" s="143"/>
      <c r="U46" s="90"/>
      <c r="V46" s="143" t="s">
        <v>580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90"/>
      <c r="AG46" s="90"/>
      <c r="AH46" s="90"/>
      <c r="AI46" s="89"/>
      <c r="AJ46" s="89"/>
    </row>
    <row r="47" spans="1:36" ht="12.75">
      <c r="A47" s="90"/>
      <c r="B47" s="108"/>
      <c r="C47" s="108"/>
      <c r="D47" s="108"/>
      <c r="E47" s="108"/>
      <c r="F47" s="108"/>
      <c r="G47" s="108">
        <v>0</v>
      </c>
      <c r="H47" s="108">
        <v>2</v>
      </c>
      <c r="I47" s="109"/>
      <c r="J47" s="109"/>
      <c r="K47" s="108">
        <v>5</v>
      </c>
      <c r="L47" s="108">
        <v>7</v>
      </c>
      <c r="M47" s="108">
        <v>1</v>
      </c>
      <c r="N47" s="108">
        <v>0</v>
      </c>
      <c r="O47" s="108">
        <v>6</v>
      </c>
      <c r="P47" s="108">
        <v>8</v>
      </c>
      <c r="Q47" s="108">
        <v>1</v>
      </c>
      <c r="R47" s="108">
        <v>5</v>
      </c>
      <c r="S47" s="109"/>
      <c r="T47" s="109"/>
      <c r="U47" s="109"/>
      <c r="V47" s="108">
        <v>5</v>
      </c>
      <c r="W47" s="108">
        <v>7</v>
      </c>
      <c r="X47" s="108">
        <v>1</v>
      </c>
      <c r="Y47" s="108">
        <v>0</v>
      </c>
      <c r="Z47" s="108">
        <v>6</v>
      </c>
      <c r="AA47" s="108">
        <v>8</v>
      </c>
      <c r="AB47" s="108">
        <v>9</v>
      </c>
      <c r="AC47" s="108">
        <v>1</v>
      </c>
      <c r="AD47" s="90"/>
      <c r="AE47" s="90"/>
      <c r="AF47" s="90"/>
      <c r="AG47" s="90"/>
      <c r="AH47" s="90"/>
      <c r="AI47" s="89"/>
      <c r="AJ47" s="89"/>
    </row>
    <row r="48" spans="1:36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89"/>
      <c r="AJ48" s="89"/>
    </row>
    <row r="49" spans="1:36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9"/>
      <c r="AJ49" s="89"/>
    </row>
    <row r="50" spans="1:36" ht="12.75">
      <c r="A50" s="90"/>
      <c r="B50" s="144" t="s">
        <v>595</v>
      </c>
      <c r="C50" s="145"/>
      <c r="D50" s="145"/>
      <c r="E50" s="145"/>
      <c r="F50" s="145"/>
      <c r="G50" s="145"/>
      <c r="H50" s="146"/>
      <c r="I50" s="144" t="s">
        <v>591</v>
      </c>
      <c r="J50" s="168"/>
      <c r="K50" s="168"/>
      <c r="L50" s="168"/>
      <c r="M50" s="168"/>
      <c r="N50" s="168"/>
      <c r="O50" s="168"/>
      <c r="P50" s="169"/>
      <c r="Q50" s="144" t="s">
        <v>582</v>
      </c>
      <c r="R50" s="145"/>
      <c r="S50" s="145"/>
      <c r="T50" s="145"/>
      <c r="U50" s="145"/>
      <c r="V50" s="145"/>
      <c r="W50" s="145"/>
      <c r="X50" s="146"/>
      <c r="Y50" s="144" t="s">
        <v>583</v>
      </c>
      <c r="Z50" s="145"/>
      <c r="AA50" s="145"/>
      <c r="AB50" s="145"/>
      <c r="AC50" s="145"/>
      <c r="AD50" s="145"/>
      <c r="AE50" s="146"/>
      <c r="AF50" s="90"/>
      <c r="AG50" s="90"/>
      <c r="AH50" s="90"/>
      <c r="AI50" s="89"/>
      <c r="AJ50" s="89"/>
    </row>
    <row r="51" spans="1:36" ht="12.75">
      <c r="A51" s="90"/>
      <c r="B51" s="147"/>
      <c r="C51" s="148"/>
      <c r="D51" s="148"/>
      <c r="E51" s="148"/>
      <c r="F51" s="148"/>
      <c r="G51" s="148"/>
      <c r="H51" s="149"/>
      <c r="I51" s="170"/>
      <c r="J51" s="171"/>
      <c r="K51" s="171"/>
      <c r="L51" s="171"/>
      <c r="M51" s="171"/>
      <c r="N51" s="171"/>
      <c r="O51" s="171"/>
      <c r="P51" s="172"/>
      <c r="Q51" s="147"/>
      <c r="R51" s="148"/>
      <c r="S51" s="148"/>
      <c r="T51" s="148"/>
      <c r="U51" s="148"/>
      <c r="V51" s="148"/>
      <c r="W51" s="148"/>
      <c r="X51" s="149"/>
      <c r="Y51" s="147"/>
      <c r="Z51" s="148"/>
      <c r="AA51" s="148"/>
      <c r="AB51" s="148"/>
      <c r="AC51" s="148"/>
      <c r="AD51" s="148"/>
      <c r="AE51" s="149"/>
      <c r="AF51" s="90"/>
      <c r="AG51" s="90"/>
      <c r="AH51" s="90"/>
      <c r="AI51" s="89"/>
      <c r="AJ51" s="89"/>
    </row>
    <row r="52" spans="1:36" ht="12.75">
      <c r="A52" s="90"/>
      <c r="B52" s="147"/>
      <c r="C52" s="148"/>
      <c r="D52" s="148"/>
      <c r="E52" s="148"/>
      <c r="F52" s="148"/>
      <c r="G52" s="148"/>
      <c r="H52" s="149"/>
      <c r="I52" s="170"/>
      <c r="J52" s="171"/>
      <c r="K52" s="171"/>
      <c r="L52" s="171"/>
      <c r="M52" s="171"/>
      <c r="N52" s="171"/>
      <c r="O52" s="171"/>
      <c r="P52" s="172"/>
      <c r="Q52" s="147"/>
      <c r="R52" s="148"/>
      <c r="S52" s="148"/>
      <c r="T52" s="148"/>
      <c r="U52" s="148"/>
      <c r="V52" s="148"/>
      <c r="W52" s="148"/>
      <c r="X52" s="149"/>
      <c r="Y52" s="147"/>
      <c r="Z52" s="148"/>
      <c r="AA52" s="148"/>
      <c r="AB52" s="148"/>
      <c r="AC52" s="148"/>
      <c r="AD52" s="148"/>
      <c r="AE52" s="149"/>
      <c r="AF52" s="90"/>
      <c r="AG52" s="90"/>
      <c r="AH52" s="90"/>
      <c r="AI52" s="89"/>
      <c r="AJ52" s="89"/>
    </row>
    <row r="53" spans="1:36" ht="12.75">
      <c r="A53" s="90"/>
      <c r="B53" s="147"/>
      <c r="C53" s="148"/>
      <c r="D53" s="148"/>
      <c r="E53" s="148"/>
      <c r="F53" s="148"/>
      <c r="G53" s="148"/>
      <c r="H53" s="149"/>
      <c r="I53" s="120"/>
      <c r="J53" s="121"/>
      <c r="K53" s="121"/>
      <c r="L53" s="121"/>
      <c r="M53" s="121"/>
      <c r="N53" s="121"/>
      <c r="O53" s="121"/>
      <c r="P53" s="122"/>
      <c r="Q53" s="147"/>
      <c r="R53" s="148"/>
      <c r="S53" s="148"/>
      <c r="T53" s="148"/>
      <c r="U53" s="148"/>
      <c r="V53" s="148"/>
      <c r="W53" s="148"/>
      <c r="X53" s="149"/>
      <c r="Y53" s="147"/>
      <c r="Z53" s="148"/>
      <c r="AA53" s="148"/>
      <c r="AB53" s="148"/>
      <c r="AC53" s="148"/>
      <c r="AD53" s="148"/>
      <c r="AE53" s="149"/>
      <c r="AF53" s="90"/>
      <c r="AG53" s="90"/>
      <c r="AH53" s="90"/>
      <c r="AI53" s="89"/>
      <c r="AJ53" s="89"/>
    </row>
    <row r="54" spans="1:36" ht="12.75">
      <c r="A54" s="90"/>
      <c r="B54" s="147"/>
      <c r="C54" s="148"/>
      <c r="D54" s="148"/>
      <c r="E54" s="148"/>
      <c r="F54" s="148"/>
      <c r="G54" s="148"/>
      <c r="H54" s="149"/>
      <c r="I54" s="120"/>
      <c r="J54" s="121"/>
      <c r="K54" s="121"/>
      <c r="L54" s="121"/>
      <c r="M54" s="121"/>
      <c r="N54" s="121"/>
      <c r="O54" s="121"/>
      <c r="P54" s="122"/>
      <c r="Q54" s="147"/>
      <c r="R54" s="148"/>
      <c r="S54" s="148"/>
      <c r="T54" s="148"/>
      <c r="U54" s="148"/>
      <c r="V54" s="148"/>
      <c r="W54" s="148"/>
      <c r="X54" s="149"/>
      <c r="Y54" s="147"/>
      <c r="Z54" s="148"/>
      <c r="AA54" s="148"/>
      <c r="AB54" s="148"/>
      <c r="AC54" s="148"/>
      <c r="AD54" s="148"/>
      <c r="AE54" s="149"/>
      <c r="AF54" s="90"/>
      <c r="AG54" s="90"/>
      <c r="AH54" s="90"/>
      <c r="AI54" s="89"/>
      <c r="AJ54" s="89"/>
    </row>
    <row r="55" spans="1:36" ht="12.75">
      <c r="A55" s="90"/>
      <c r="B55" s="147"/>
      <c r="C55" s="148"/>
      <c r="D55" s="148"/>
      <c r="E55" s="148"/>
      <c r="F55" s="148"/>
      <c r="G55" s="148"/>
      <c r="H55" s="149"/>
      <c r="I55" s="120"/>
      <c r="J55" s="121"/>
      <c r="K55" s="121"/>
      <c r="L55" s="121"/>
      <c r="M55" s="121"/>
      <c r="N55" s="121"/>
      <c r="O55" s="121"/>
      <c r="P55" s="122"/>
      <c r="Q55" s="147"/>
      <c r="R55" s="148"/>
      <c r="S55" s="148"/>
      <c r="T55" s="148"/>
      <c r="U55" s="148"/>
      <c r="V55" s="148"/>
      <c r="W55" s="148"/>
      <c r="X55" s="149"/>
      <c r="Y55" s="147"/>
      <c r="Z55" s="148"/>
      <c r="AA55" s="148"/>
      <c r="AB55" s="148"/>
      <c r="AC55" s="148"/>
      <c r="AD55" s="148"/>
      <c r="AE55" s="149"/>
      <c r="AF55" s="90"/>
      <c r="AG55" s="90"/>
      <c r="AH55" s="90"/>
      <c r="AI55" s="89"/>
      <c r="AJ55" s="89"/>
    </row>
    <row r="56" spans="1:36" ht="12.75">
      <c r="A56" s="90"/>
      <c r="B56" s="150"/>
      <c r="C56" s="151"/>
      <c r="D56" s="151"/>
      <c r="E56" s="151"/>
      <c r="F56" s="151"/>
      <c r="G56" s="151"/>
      <c r="H56" s="152"/>
      <c r="I56" s="173" t="s">
        <v>584</v>
      </c>
      <c r="J56" s="140"/>
      <c r="K56" s="140"/>
      <c r="L56" s="140"/>
      <c r="M56" s="174" t="s">
        <v>596</v>
      </c>
      <c r="N56" s="132"/>
      <c r="O56" s="132"/>
      <c r="P56" s="133"/>
      <c r="Q56" s="150"/>
      <c r="R56" s="151"/>
      <c r="S56" s="151"/>
      <c r="T56" s="151"/>
      <c r="U56" s="151"/>
      <c r="V56" s="151"/>
      <c r="W56" s="151"/>
      <c r="X56" s="152"/>
      <c r="Y56" s="150"/>
      <c r="Z56" s="151"/>
      <c r="AA56" s="151"/>
      <c r="AB56" s="151"/>
      <c r="AC56" s="151"/>
      <c r="AD56" s="151"/>
      <c r="AE56" s="152"/>
      <c r="AF56" s="90"/>
      <c r="AG56" s="90"/>
      <c r="AH56" s="90"/>
      <c r="AI56" s="89"/>
      <c r="AJ56" s="89"/>
    </row>
    <row r="57" spans="1:36" ht="12.75">
      <c r="A57" s="90"/>
      <c r="B57" s="153"/>
      <c r="C57" s="154"/>
      <c r="D57" s="154"/>
      <c r="E57" s="154"/>
      <c r="F57" s="154"/>
      <c r="G57" s="154"/>
      <c r="H57" s="155"/>
      <c r="I57" s="175" t="s">
        <v>592</v>
      </c>
      <c r="J57" s="135"/>
      <c r="K57" s="135"/>
      <c r="L57" s="135"/>
      <c r="M57" s="135"/>
      <c r="N57" s="135"/>
      <c r="O57" s="135"/>
      <c r="P57" s="136"/>
      <c r="Q57" s="153"/>
      <c r="R57" s="154"/>
      <c r="S57" s="154"/>
      <c r="T57" s="154"/>
      <c r="U57" s="154"/>
      <c r="V57" s="154"/>
      <c r="W57" s="154"/>
      <c r="X57" s="155"/>
      <c r="Y57" s="153"/>
      <c r="Z57" s="154"/>
      <c r="AA57" s="154"/>
      <c r="AB57" s="154"/>
      <c r="AC57" s="154"/>
      <c r="AD57" s="154"/>
      <c r="AE57" s="155"/>
      <c r="AF57" s="90"/>
      <c r="AG57" s="90"/>
      <c r="AH57" s="90"/>
      <c r="AI57" s="89"/>
      <c r="AJ57" s="89"/>
    </row>
    <row r="58" spans="1:36" ht="12.75">
      <c r="A58" s="90"/>
      <c r="B58" s="137" t="s">
        <v>586</v>
      </c>
      <c r="C58" s="137"/>
      <c r="D58" s="137"/>
      <c r="E58" s="137"/>
      <c r="F58" s="137"/>
      <c r="G58" s="137"/>
      <c r="H58" s="137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89"/>
      <c r="AJ58" s="89"/>
    </row>
    <row r="59" spans="1:36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</row>
    <row r="63" spans="1:36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</row>
    <row r="65" spans="1:36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</row>
    <row r="67" spans="1:36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</sheetData>
  <mergeCells count="32">
    <mergeCell ref="A1:E2"/>
    <mergeCell ref="V12:AE12"/>
    <mergeCell ref="V13:AE13"/>
    <mergeCell ref="H17:K17"/>
    <mergeCell ref="M17:P17"/>
    <mergeCell ref="C18:G18"/>
    <mergeCell ref="R18:S18"/>
    <mergeCell ref="L19:N19"/>
    <mergeCell ref="P19:S19"/>
    <mergeCell ref="F20:J20"/>
    <mergeCell ref="V23:AE23"/>
    <mergeCell ref="B24:C24"/>
    <mergeCell ref="V24:AE24"/>
    <mergeCell ref="B28:D28"/>
    <mergeCell ref="S31:AA31"/>
    <mergeCell ref="M56:P56"/>
    <mergeCell ref="I57:P57"/>
    <mergeCell ref="B32:R32"/>
    <mergeCell ref="B37:O37"/>
    <mergeCell ref="B41:H41"/>
    <mergeCell ref="B46:I46"/>
    <mergeCell ref="K46:T46"/>
    <mergeCell ref="B58:H58"/>
    <mergeCell ref="L6:V7"/>
    <mergeCell ref="W6:W7"/>
    <mergeCell ref="L8:W8"/>
    <mergeCell ref="V46:AE46"/>
    <mergeCell ref="B50:H57"/>
    <mergeCell ref="I50:P52"/>
    <mergeCell ref="Q50:X57"/>
    <mergeCell ref="Y50:AE57"/>
    <mergeCell ref="I56:L56"/>
  </mergeCells>
  <printOptions horizontalCentered="1" verticalCentered="1"/>
  <pageMargins left="0.15748031496062992" right="0.1968503937007874" top="0.15748031496062992" bottom="0.1968503937007874" header="0.1574803149606299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S91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25" customWidth="1"/>
    <col min="2" max="2" width="70.75390625" style="26" customWidth="1"/>
    <col min="3" max="3" width="14.625" style="27" customWidth="1"/>
    <col min="4" max="5" width="15.75390625" style="28" customWidth="1"/>
    <col min="6" max="45" width="13.00390625" style="15" customWidth="1"/>
    <col min="46" max="16384" width="13.00390625" style="16" customWidth="1"/>
  </cols>
  <sheetData>
    <row r="1" spans="1:45" s="31" customFormat="1" ht="12.75">
      <c r="A1" s="25"/>
      <c r="B1" s="26"/>
      <c r="C1" s="27"/>
      <c r="D1" s="28"/>
      <c r="E1" s="2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33" customFormat="1" ht="16.5">
      <c r="A2" s="162" t="s">
        <v>200</v>
      </c>
      <c r="B2" s="162"/>
      <c r="C2" s="162"/>
      <c r="D2" s="162"/>
      <c r="E2" s="16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33" customFormat="1" ht="16.5">
      <c r="A3" s="162" t="s">
        <v>463</v>
      </c>
      <c r="B3" s="162"/>
      <c r="C3" s="162"/>
      <c r="D3" s="162"/>
      <c r="E3" s="16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35" customFormat="1" ht="30" customHeight="1">
      <c r="A4" s="25"/>
      <c r="B4" s="26"/>
      <c r="C4" s="27"/>
      <c r="D4" s="28"/>
      <c r="E4" s="2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35" customFormat="1" ht="30" customHeight="1">
      <c r="A5" s="46" t="s">
        <v>1</v>
      </c>
      <c r="B5" s="163" t="s">
        <v>2</v>
      </c>
      <c r="C5" s="47" t="s">
        <v>122</v>
      </c>
      <c r="D5" s="165" t="str">
        <f>Suvaha_sap!B3</f>
        <v>    1 -   6 / 2006</v>
      </c>
      <c r="E5" s="165" t="str">
        <f>Suvaha_sap!C3</f>
        <v>    1 -   6 / 2005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35" customFormat="1" ht="30" customHeight="1" thickBot="1">
      <c r="A6" s="48" t="s">
        <v>3</v>
      </c>
      <c r="B6" s="164"/>
      <c r="C6" s="49" t="s">
        <v>125</v>
      </c>
      <c r="D6" s="166"/>
      <c r="E6" s="16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s="35" customFormat="1" ht="30" customHeight="1" thickBot="1">
      <c r="A7" s="50" t="s">
        <v>4</v>
      </c>
      <c r="B7" s="51" t="s">
        <v>5</v>
      </c>
      <c r="C7" s="52" t="s">
        <v>6</v>
      </c>
      <c r="D7" s="53">
        <v>1</v>
      </c>
      <c r="E7" s="53">
        <v>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s="35" customFormat="1" ht="27" customHeight="1">
      <c r="A8" s="74" t="s">
        <v>9</v>
      </c>
      <c r="B8" s="75" t="s">
        <v>201</v>
      </c>
      <c r="C8" s="76">
        <v>1</v>
      </c>
      <c r="D8" s="59">
        <f>VZaS_sap!B5/1000</f>
        <v>17791.09878</v>
      </c>
      <c r="E8" s="59">
        <f>VZaS_sap!C5/1000</f>
        <v>276.70941999999997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s="35" customFormat="1" ht="27" customHeight="1">
      <c r="A9" s="77" t="s">
        <v>202</v>
      </c>
      <c r="B9" s="78" t="s">
        <v>203</v>
      </c>
      <c r="C9" s="79">
        <v>2</v>
      </c>
      <c r="D9" s="59">
        <f>VZaS_sap!B7/1000</f>
        <v>-195.49211</v>
      </c>
      <c r="E9" s="59">
        <f>VZaS_sap!C7/1000</f>
        <v>-0.02551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s="35" customFormat="1" ht="27" customHeight="1">
      <c r="A10" s="64" t="s">
        <v>158</v>
      </c>
      <c r="B10" s="61" t="s">
        <v>204</v>
      </c>
      <c r="C10" s="62">
        <v>3</v>
      </c>
      <c r="D10" s="59">
        <f>D8+D9</f>
        <v>17595.60667</v>
      </c>
      <c r="E10" s="59">
        <f>E8+E9</f>
        <v>276.68390999999997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</row>
    <row r="11" spans="1:45" s="35" customFormat="1" ht="27" customHeight="1">
      <c r="A11" s="64" t="s">
        <v>11</v>
      </c>
      <c r="B11" s="61" t="s">
        <v>205</v>
      </c>
      <c r="C11" s="63">
        <v>4</v>
      </c>
      <c r="D11" s="59">
        <f>VZaS_sap!B9/1000</f>
        <v>0</v>
      </c>
      <c r="E11" s="59">
        <f>VZaS_sap!C9/1000</f>
        <v>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</row>
    <row r="12" spans="1:45" s="35" customFormat="1" ht="27" customHeight="1">
      <c r="A12" s="72" t="s">
        <v>206</v>
      </c>
      <c r="B12" s="61" t="s">
        <v>207</v>
      </c>
      <c r="C12" s="63">
        <v>5</v>
      </c>
      <c r="D12" s="59">
        <f>VZaS_sap!B10/1000</f>
        <v>0</v>
      </c>
      <c r="E12" s="59">
        <f>VZaS_sap!C10/1000</f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1:45" s="35" customFormat="1" ht="27" customHeight="1">
      <c r="A13" s="72" t="s">
        <v>170</v>
      </c>
      <c r="B13" s="61" t="s">
        <v>208</v>
      </c>
      <c r="C13" s="62">
        <v>6</v>
      </c>
      <c r="D13" s="59">
        <f>D11+D12</f>
        <v>0</v>
      </c>
      <c r="E13" s="59">
        <f>E11+E12</f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1:45" s="35" customFormat="1" ht="27" customHeight="1">
      <c r="A14" s="72" t="s">
        <v>17</v>
      </c>
      <c r="B14" s="61" t="s">
        <v>209</v>
      </c>
      <c r="C14" s="63">
        <v>7</v>
      </c>
      <c r="D14" s="59">
        <f>D15+D16</f>
        <v>1399.69658</v>
      </c>
      <c r="E14" s="59">
        <f>E15+E16</f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s="35" customFormat="1" ht="38.25" customHeight="1">
      <c r="A15" s="72" t="s">
        <v>210</v>
      </c>
      <c r="B15" s="61" t="s">
        <v>211</v>
      </c>
      <c r="C15" s="63">
        <v>8</v>
      </c>
      <c r="D15" s="59">
        <f>VZaS_sap!B16/1000</f>
        <v>0</v>
      </c>
      <c r="E15" s="59">
        <f>VZaS_sap!C16/1000</f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45" s="35" customFormat="1" ht="27" customHeight="1">
      <c r="A16" s="72" t="s">
        <v>212</v>
      </c>
      <c r="B16" s="61" t="s">
        <v>213</v>
      </c>
      <c r="C16" s="62">
        <v>9</v>
      </c>
      <c r="D16" s="59">
        <f>VZaS_sap!B17/1000</f>
        <v>1399.69658</v>
      </c>
      <c r="E16" s="59">
        <f>VZaS_sap!C17/1000</f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s="37" customFormat="1" ht="38.25" customHeight="1">
      <c r="A17" s="72" t="s">
        <v>214</v>
      </c>
      <c r="B17" s="61" t="s">
        <v>215</v>
      </c>
      <c r="C17" s="63">
        <v>10</v>
      </c>
      <c r="D17" s="59">
        <f>VZaS_sap!B20/1000</f>
        <v>1999.4392</v>
      </c>
      <c r="E17" s="59">
        <f>VZaS_sap!C20/1000</f>
        <v>3.8255100000000004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</row>
    <row r="18" spans="1:45" s="35" customFormat="1" ht="27" customHeight="1">
      <c r="A18" s="72" t="s">
        <v>25</v>
      </c>
      <c r="B18" s="61" t="s">
        <v>216</v>
      </c>
      <c r="C18" s="63">
        <v>11</v>
      </c>
      <c r="D18" s="59">
        <f>VZaS_sap!B22/1000</f>
        <v>0</v>
      </c>
      <c r="E18" s="59">
        <f>VZaS_sap!C22/1000</f>
        <v>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s="35" customFormat="1" ht="33.75" customHeight="1">
      <c r="A19" s="72" t="s">
        <v>29</v>
      </c>
      <c r="B19" s="61" t="s">
        <v>217</v>
      </c>
      <c r="C19" s="63">
        <v>12</v>
      </c>
      <c r="D19" s="59">
        <f>VZaS_sap!B25/1000</f>
        <v>0</v>
      </c>
      <c r="E19" s="59">
        <f>VZaS_sap!C25/1000</f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s="35" customFormat="1" ht="27" customHeight="1">
      <c r="A20" s="72" t="s">
        <v>218</v>
      </c>
      <c r="B20" s="61" t="s">
        <v>219</v>
      </c>
      <c r="C20" s="63">
        <v>13</v>
      </c>
      <c r="D20" s="59">
        <f>VZaS_sap!B27/1000</f>
        <v>0</v>
      </c>
      <c r="E20" s="59">
        <f>VZaS_sap!C27/1000</f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s="35" customFormat="1" ht="27" customHeight="1">
      <c r="A21" s="72" t="s">
        <v>220</v>
      </c>
      <c r="B21" s="61" t="s">
        <v>221</v>
      </c>
      <c r="C21" s="63">
        <v>14</v>
      </c>
      <c r="D21" s="59">
        <f>D18+D19+D20</f>
        <v>0</v>
      </c>
      <c r="E21" s="59">
        <f>E18+E19-E20</f>
        <v>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s="35" customFormat="1" ht="27" customHeight="1">
      <c r="A22" s="72" t="s">
        <v>31</v>
      </c>
      <c r="B22" s="61" t="s">
        <v>222</v>
      </c>
      <c r="C22" s="63">
        <v>15</v>
      </c>
      <c r="D22" s="59">
        <f>VZaS_sap!B31/1000</f>
        <v>0</v>
      </c>
      <c r="E22" s="59">
        <f>VZaS_sap!C31/1000</f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s="35" customFormat="1" ht="38.25" customHeight="1">
      <c r="A23" s="72" t="s">
        <v>35</v>
      </c>
      <c r="B23" s="61" t="s">
        <v>223</v>
      </c>
      <c r="C23" s="62">
        <v>16</v>
      </c>
      <c r="D23" s="59">
        <f>VZaS_sap!B33/1000</f>
        <v>0</v>
      </c>
      <c r="E23" s="59">
        <f>VZaS_sap!C33/1000</f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s="35" customFormat="1" ht="27" customHeight="1">
      <c r="A24" s="72" t="s">
        <v>224</v>
      </c>
      <c r="B24" s="61" t="s">
        <v>225</v>
      </c>
      <c r="C24" s="62">
        <v>17</v>
      </c>
      <c r="D24" s="59">
        <f>VZaS_sap!B35/1000</f>
        <v>0</v>
      </c>
      <c r="E24" s="59">
        <f>VZaS_sap!C35/1000</f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s="35" customFormat="1" ht="38.25" customHeight="1">
      <c r="A25" s="72" t="s">
        <v>226</v>
      </c>
      <c r="B25" s="61" t="s">
        <v>227</v>
      </c>
      <c r="C25" s="63">
        <v>18</v>
      </c>
      <c r="D25" s="59">
        <f>D26+D29+D32</f>
        <v>0</v>
      </c>
      <c r="E25" s="59">
        <f>E26+E29+E32</f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s="35" customFormat="1" ht="27" customHeight="1">
      <c r="A26" s="72" t="s">
        <v>228</v>
      </c>
      <c r="B26" s="61" t="s">
        <v>229</v>
      </c>
      <c r="C26" s="63">
        <v>19</v>
      </c>
      <c r="D26" s="59">
        <f>D27+D28</f>
        <v>0</v>
      </c>
      <c r="E26" s="59">
        <f>E27+E28</f>
        <v>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s="35" customFormat="1" ht="27" customHeight="1">
      <c r="A27" s="72" t="s">
        <v>230</v>
      </c>
      <c r="B27" s="80" t="s">
        <v>231</v>
      </c>
      <c r="C27" s="63">
        <v>20</v>
      </c>
      <c r="D27" s="59">
        <f>VZaS_sap!B42/1000</f>
        <v>0</v>
      </c>
      <c r="E27" s="59">
        <f>VZaS_sap!C42/1000</f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35" customFormat="1" ht="27" customHeight="1">
      <c r="A28" s="72" t="s">
        <v>232</v>
      </c>
      <c r="B28" s="61" t="s">
        <v>233</v>
      </c>
      <c r="C28" s="63">
        <v>21</v>
      </c>
      <c r="D28" s="59">
        <f>VZaS_sap!B43/1000</f>
        <v>0</v>
      </c>
      <c r="E28" s="59">
        <f>VZaS_sap!C43/1000</f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35" customFormat="1" ht="27" customHeight="1">
      <c r="A29" s="64" t="s">
        <v>234</v>
      </c>
      <c r="B29" s="61" t="s">
        <v>235</v>
      </c>
      <c r="C29" s="63">
        <v>22</v>
      </c>
      <c r="D29" s="59">
        <f>D30+D31</f>
        <v>0</v>
      </c>
      <c r="E29" s="59">
        <f>E30+E31</f>
        <v>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s="37" customFormat="1" ht="27" customHeight="1">
      <c r="A30" s="64" t="s">
        <v>236</v>
      </c>
      <c r="B30" s="61" t="s">
        <v>237</v>
      </c>
      <c r="C30" s="62">
        <v>23</v>
      </c>
      <c r="D30" s="59">
        <f>VZaS_sap!B45/1000</f>
        <v>0</v>
      </c>
      <c r="E30" s="59">
        <f>VZaS_sap!C45/1000</f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s="35" customFormat="1" ht="27" customHeight="1">
      <c r="A31" s="72" t="s">
        <v>238</v>
      </c>
      <c r="B31" s="61" t="s">
        <v>239</v>
      </c>
      <c r="C31" s="63">
        <v>24</v>
      </c>
      <c r="D31" s="59">
        <f>VZaS_sap!B46/1000</f>
        <v>0</v>
      </c>
      <c r="E31" s="59">
        <f>VZaS_sap!C46/1000</f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s="35" customFormat="1" ht="27" customHeight="1">
      <c r="A32" s="72" t="s">
        <v>240</v>
      </c>
      <c r="B32" s="61" t="s">
        <v>241</v>
      </c>
      <c r="C32" s="63">
        <v>25</v>
      </c>
      <c r="D32" s="59">
        <f>VZaS_sap!B47/1000</f>
        <v>0</v>
      </c>
      <c r="E32" s="59">
        <f>VZaS_sap!C47/1000</f>
        <v>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s="35" customFormat="1" ht="27" customHeight="1">
      <c r="A33" s="72" t="s">
        <v>39</v>
      </c>
      <c r="B33" s="61" t="s">
        <v>242</v>
      </c>
      <c r="C33" s="62">
        <v>26</v>
      </c>
      <c r="D33" s="59">
        <f>D34+D35</f>
        <v>0.00011999999999999999</v>
      </c>
      <c r="E33" s="59">
        <f>E34+E35</f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s="35" customFormat="1" ht="27" customHeight="1">
      <c r="A34" s="72" t="s">
        <v>243</v>
      </c>
      <c r="B34" s="61" t="s">
        <v>244</v>
      </c>
      <c r="C34" s="63">
        <v>27</v>
      </c>
      <c r="D34" s="59">
        <f>VZaS_sap!B49/1000</f>
        <v>0</v>
      </c>
      <c r="E34" s="59">
        <f>VZaS_sap!C49/1000</f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s="35" customFormat="1" ht="27" customHeight="1">
      <c r="A35" s="72" t="s">
        <v>245</v>
      </c>
      <c r="B35" s="61" t="s">
        <v>246</v>
      </c>
      <c r="C35" s="63">
        <v>28</v>
      </c>
      <c r="D35" s="59">
        <f>VZaS_sap!B50/1000</f>
        <v>0.00011999999999999999</v>
      </c>
      <c r="E35" s="59">
        <f>VZaS_sap!C50/1000</f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35" customFormat="1" ht="27" customHeight="1">
      <c r="A36" s="72" t="s">
        <v>247</v>
      </c>
      <c r="B36" s="61" t="s">
        <v>123</v>
      </c>
      <c r="C36" s="62">
        <v>29</v>
      </c>
      <c r="D36" s="59">
        <f>D37+D40+D41+D44</f>
        <v>-1.89954</v>
      </c>
      <c r="E36" s="59">
        <f>E37+E40+E41+E44</f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37" customFormat="1" ht="27" customHeight="1">
      <c r="A37" s="64" t="s">
        <v>248</v>
      </c>
      <c r="B37" s="61" t="s">
        <v>249</v>
      </c>
      <c r="C37" s="63">
        <v>30</v>
      </c>
      <c r="D37" s="59">
        <f>D38+D39</f>
        <v>0</v>
      </c>
      <c r="E37" s="59">
        <f>E38+E39</f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1:45" s="35" customFormat="1" ht="27" customHeight="1">
      <c r="A38" s="64" t="s">
        <v>250</v>
      </c>
      <c r="B38" s="61" t="s">
        <v>251</v>
      </c>
      <c r="C38" s="63">
        <v>31</v>
      </c>
      <c r="D38" s="59">
        <f>VZaS_sap!B53/1000</f>
        <v>0</v>
      </c>
      <c r="E38" s="59">
        <f>VZaS_sap!C53/1000</f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35" customFormat="1" ht="27" customHeight="1">
      <c r="A39" s="64" t="s">
        <v>252</v>
      </c>
      <c r="B39" s="61" t="s">
        <v>253</v>
      </c>
      <c r="C39" s="62">
        <v>32</v>
      </c>
      <c r="D39" s="59">
        <f>VZaS_sap!B54/1000</f>
        <v>0</v>
      </c>
      <c r="E39" s="59">
        <f>VZaS_sap!C54/1000</f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35" customFormat="1" ht="27" customHeight="1">
      <c r="A40" s="64" t="s">
        <v>254</v>
      </c>
      <c r="B40" s="61" t="s">
        <v>255</v>
      </c>
      <c r="C40" s="63">
        <v>33</v>
      </c>
      <c r="D40" s="59">
        <f>VZaS_sap!B55/1000</f>
        <v>0</v>
      </c>
      <c r="E40" s="59">
        <f>VZaS_sap!C55/1000</f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s="37" customFormat="1" ht="27" customHeight="1">
      <c r="A41" s="72" t="s">
        <v>256</v>
      </c>
      <c r="B41" s="61" t="s">
        <v>257</v>
      </c>
      <c r="C41" s="63">
        <v>34</v>
      </c>
      <c r="D41" s="59">
        <f>D42+D43</f>
        <v>0</v>
      </c>
      <c r="E41" s="59">
        <f>E42+E43</f>
        <v>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1:45" s="35" customFormat="1" ht="27" customHeight="1">
      <c r="A42" s="72" t="s">
        <v>258</v>
      </c>
      <c r="B42" s="61" t="s">
        <v>259</v>
      </c>
      <c r="C42" s="63">
        <v>35</v>
      </c>
      <c r="D42" s="59">
        <f>VZaS_sap!B57/1000</f>
        <v>0</v>
      </c>
      <c r="E42" s="59">
        <f>VZaS_sap!C57/1000</f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s="35" customFormat="1" ht="27" customHeight="1">
      <c r="A43" s="72" t="s">
        <v>260</v>
      </c>
      <c r="B43" s="61" t="s">
        <v>261</v>
      </c>
      <c r="C43" s="63">
        <v>36</v>
      </c>
      <c r="D43" s="59">
        <f>VZaS_sap!B58/1000</f>
        <v>0</v>
      </c>
      <c r="E43" s="59">
        <f>VZaS_sap!C58/1000</f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s="35" customFormat="1" ht="27" customHeight="1">
      <c r="A44" s="72" t="s">
        <v>262</v>
      </c>
      <c r="B44" s="61" t="s">
        <v>263</v>
      </c>
      <c r="C44" s="63">
        <v>37</v>
      </c>
      <c r="D44" s="59">
        <f>VZaS_sap!B59/1000</f>
        <v>-1.89954</v>
      </c>
      <c r="E44" s="59">
        <f>VZaS_sap!C59/1000</f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s="35" customFormat="1" ht="38.25" customHeight="1">
      <c r="A45" s="72" t="s">
        <v>264</v>
      </c>
      <c r="B45" s="80" t="s">
        <v>265</v>
      </c>
      <c r="C45" s="63">
        <v>38</v>
      </c>
      <c r="D45" s="59">
        <f>VZaS_sap!B62/1000</f>
        <v>0</v>
      </c>
      <c r="E45" s="59">
        <f>VZaS_sap!C62/1000</f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s="35" customFormat="1" ht="27" customHeight="1">
      <c r="A46" s="64" t="s">
        <v>266</v>
      </c>
      <c r="B46" s="61" t="s">
        <v>267</v>
      </c>
      <c r="C46" s="63">
        <v>39</v>
      </c>
      <c r="D46" s="59">
        <f>D10+D13+D14+D17+D21+D22+D23+D24+D25+D33+D36+D45</f>
        <v>20992.843030000004</v>
      </c>
      <c r="E46" s="59">
        <f>E10+E13+E14+E17+E21+E22+E23+E24+E25+E33+E36+E45</f>
        <v>280.50942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s="35" customFormat="1" ht="27" customHeight="1">
      <c r="A47" s="64" t="s">
        <v>268</v>
      </c>
      <c r="B47" s="61" t="s">
        <v>119</v>
      </c>
      <c r="C47" s="63">
        <v>40</v>
      </c>
      <c r="D47" s="59">
        <f>D48+D49</f>
        <v>0</v>
      </c>
      <c r="E47" s="59">
        <f>E48+E49</f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s="37" customFormat="1" ht="27" customHeight="1">
      <c r="A48" s="64" t="s">
        <v>269</v>
      </c>
      <c r="B48" s="61" t="s">
        <v>270</v>
      </c>
      <c r="C48" s="62">
        <v>41</v>
      </c>
      <c r="D48" s="59">
        <f>VZaS_sap!B66/1000</f>
        <v>0</v>
      </c>
      <c r="E48" s="59">
        <f>VZaS_sap!C66/1000</f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</row>
    <row r="49" spans="1:45" s="37" customFormat="1" ht="27" customHeight="1">
      <c r="A49" s="64" t="s">
        <v>271</v>
      </c>
      <c r="B49" s="61" t="s">
        <v>272</v>
      </c>
      <c r="C49" s="63">
        <v>42</v>
      </c>
      <c r="D49" s="59">
        <f>VZaS_sap!B67/1000</f>
        <v>0</v>
      </c>
      <c r="E49" s="59">
        <f>VZaS_sap!C67/1000</f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s="37" customFormat="1" ht="27" customHeight="1">
      <c r="A50" s="72" t="s">
        <v>273</v>
      </c>
      <c r="B50" s="61" t="s">
        <v>120</v>
      </c>
      <c r="C50" s="63">
        <v>43</v>
      </c>
      <c r="D50" s="59">
        <f>D46+D47</f>
        <v>20992.843030000004</v>
      </c>
      <c r="E50" s="59">
        <f>E46+E47</f>
        <v>280.50942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s="18" customFormat="1" ht="15">
      <c r="A51" s="38"/>
      <c r="B51" s="39"/>
      <c r="C51" s="40" t="s">
        <v>0</v>
      </c>
      <c r="D51" s="84">
        <f>(VZaS_sap!B69/1000)-D50</f>
        <v>0</v>
      </c>
      <c r="E51" s="84">
        <f>(VZaS_sap!C69/1000)-E50</f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s="18" customFormat="1" ht="14.25">
      <c r="A52" s="38"/>
      <c r="B52" s="42"/>
      <c r="C52" s="40"/>
      <c r="D52" s="44"/>
      <c r="E52" s="4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s="18" customFormat="1" ht="14.25">
      <c r="A53" s="38"/>
      <c r="B53" s="39"/>
      <c r="C53" s="40"/>
      <c r="D53" s="44"/>
      <c r="E53" s="4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s="18" customFormat="1" ht="14.25">
      <c r="A54" s="38"/>
      <c r="B54" s="39"/>
      <c r="C54" s="40"/>
      <c r="D54" s="44"/>
      <c r="E54" s="4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s="18" customFormat="1" ht="14.25">
      <c r="A55" s="38"/>
      <c r="B55" s="39"/>
      <c r="C55" s="40"/>
      <c r="D55" s="44"/>
      <c r="E55" s="4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s="18" customFormat="1" ht="14.25">
      <c r="A56" s="38"/>
      <c r="B56" s="39"/>
      <c r="C56" s="40"/>
      <c r="D56" s="44"/>
      <c r="E56" s="44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s="18" customFormat="1" ht="14.25">
      <c r="A57" s="38"/>
      <c r="B57" s="39"/>
      <c r="C57" s="40"/>
      <c r="D57" s="44"/>
      <c r="E57" s="4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s="18" customFormat="1" ht="14.25">
      <c r="A58" s="38"/>
      <c r="B58" s="39"/>
      <c r="C58" s="40"/>
      <c r="D58" s="44"/>
      <c r="E58" s="44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s="18" customFormat="1" ht="14.25">
      <c r="A59" s="38"/>
      <c r="B59" s="39"/>
      <c r="C59" s="40"/>
      <c r="D59" s="44"/>
      <c r="E59" s="4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s="18" customFormat="1" ht="14.25">
      <c r="A60" s="38"/>
      <c r="B60" s="39"/>
      <c r="C60" s="40"/>
      <c r="D60" s="44"/>
      <c r="E60" s="4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s="18" customFormat="1" ht="14.25">
      <c r="A61" s="38"/>
      <c r="B61" s="39"/>
      <c r="C61" s="40"/>
      <c r="D61" s="44"/>
      <c r="E61" s="4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s="18" customFormat="1" ht="14.25">
      <c r="A62" s="38"/>
      <c r="B62" s="39"/>
      <c r="C62" s="40"/>
      <c r="D62" s="44"/>
      <c r="E62" s="4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s="18" customFormat="1" ht="14.25">
      <c r="A63" s="38"/>
      <c r="B63" s="39"/>
      <c r="C63" s="40"/>
      <c r="D63" s="44"/>
      <c r="E63" s="44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s="18" customFormat="1" ht="14.25">
      <c r="A64" s="38"/>
      <c r="B64" s="39"/>
      <c r="C64" s="40"/>
      <c r="D64" s="44"/>
      <c r="E64" s="44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s="18" customFormat="1" ht="14.25">
      <c r="A65" s="38"/>
      <c r="B65" s="39"/>
      <c r="C65" s="40"/>
      <c r="D65" s="44"/>
      <c r="E65" s="4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s="18" customFormat="1" ht="14.25">
      <c r="A66" s="38"/>
      <c r="B66" s="39"/>
      <c r="C66" s="40"/>
      <c r="D66" s="44"/>
      <c r="E66" s="4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s="18" customFormat="1" ht="14.25">
      <c r="A67" s="38"/>
      <c r="B67" s="39"/>
      <c r="C67" s="40"/>
      <c r="D67" s="44"/>
      <c r="E67" s="4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s="18" customFormat="1" ht="14.25">
      <c r="A68" s="38"/>
      <c r="B68" s="39"/>
      <c r="C68" s="40"/>
      <c r="D68" s="44"/>
      <c r="E68" s="4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s="18" customFormat="1" ht="14.25">
      <c r="A69" s="38"/>
      <c r="B69" s="39"/>
      <c r="C69" s="40"/>
      <c r="D69" s="44"/>
      <c r="E69" s="4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s="18" customFormat="1" ht="14.25">
      <c r="A70" s="38"/>
      <c r="B70" s="39"/>
      <c r="C70" s="40"/>
      <c r="D70" s="44"/>
      <c r="E70" s="44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s="18" customFormat="1" ht="14.25">
      <c r="A71" s="38"/>
      <c r="B71" s="39"/>
      <c r="C71" s="40"/>
      <c r="D71" s="44"/>
      <c r="E71" s="44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s="18" customFormat="1" ht="14.25">
      <c r="A72" s="38"/>
      <c r="B72" s="39"/>
      <c r="C72" s="40"/>
      <c r="D72" s="44"/>
      <c r="E72" s="44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s="18" customFormat="1" ht="14.25">
      <c r="A73" s="38"/>
      <c r="B73" s="39"/>
      <c r="C73" s="40"/>
      <c r="D73" s="44"/>
      <c r="E73" s="44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45" s="18" customFormat="1" ht="14.25">
      <c r="A74" s="38"/>
      <c r="B74" s="39"/>
      <c r="C74" s="40"/>
      <c r="D74" s="44"/>
      <c r="E74" s="44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45" s="18" customFormat="1" ht="14.25">
      <c r="A75" s="38"/>
      <c r="B75" s="39"/>
      <c r="C75" s="40"/>
      <c r="D75" s="44"/>
      <c r="E75" s="44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45" s="18" customFormat="1" ht="14.25">
      <c r="A76" s="38"/>
      <c r="B76" s="39"/>
      <c r="C76" s="40"/>
      <c r="D76" s="44"/>
      <c r="E76" s="4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</row>
    <row r="77" spans="1:45" s="18" customFormat="1" ht="14.25">
      <c r="A77" s="38"/>
      <c r="B77" s="39"/>
      <c r="C77" s="40"/>
      <c r="D77" s="44"/>
      <c r="E77" s="4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</row>
    <row r="78" spans="1:45" s="18" customFormat="1" ht="14.25">
      <c r="A78" s="38"/>
      <c r="B78" s="39"/>
      <c r="C78" s="40"/>
      <c r="D78" s="44"/>
      <c r="E78" s="4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</row>
    <row r="79" spans="1:45" s="18" customFormat="1" ht="14.25">
      <c r="A79" s="38"/>
      <c r="B79" s="39"/>
      <c r="C79" s="40"/>
      <c r="D79" s="44"/>
      <c r="E79" s="4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</row>
    <row r="80" spans="1:45" s="18" customFormat="1" ht="14.25">
      <c r="A80" s="38"/>
      <c r="B80" s="39"/>
      <c r="C80" s="40"/>
      <c r="D80" s="44"/>
      <c r="E80" s="4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</row>
    <row r="81" spans="1:45" s="18" customFormat="1" ht="14.25">
      <c r="A81" s="38"/>
      <c r="B81" s="39"/>
      <c r="C81" s="40"/>
      <c r="D81" s="44"/>
      <c r="E81" s="44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</row>
    <row r="82" spans="1:45" s="18" customFormat="1" ht="14.25">
      <c r="A82" s="38"/>
      <c r="B82" s="39"/>
      <c r="C82" s="40"/>
      <c r="D82" s="44"/>
      <c r="E82" s="4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</row>
    <row r="83" spans="1:45" s="18" customFormat="1" ht="14.25">
      <c r="A83" s="38"/>
      <c r="B83" s="39"/>
      <c r="C83" s="40"/>
      <c r="D83" s="44"/>
      <c r="E83" s="44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:45" s="18" customFormat="1" ht="14.25">
      <c r="A84" s="38"/>
      <c r="B84" s="39"/>
      <c r="C84" s="40"/>
      <c r="D84" s="44"/>
      <c r="E84" s="44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:45" s="18" customFormat="1" ht="14.25">
      <c r="A85" s="38"/>
      <c r="B85" s="39"/>
      <c r="C85" s="40"/>
      <c r="D85" s="41"/>
      <c r="E85" s="41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86" spans="1:45" s="18" customFormat="1" ht="14.25">
      <c r="A86" s="38"/>
      <c r="B86" s="39"/>
      <c r="C86" s="40"/>
      <c r="D86" s="41"/>
      <c r="E86" s="4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</row>
    <row r="87" spans="1:45" s="18" customFormat="1" ht="14.25">
      <c r="A87" s="38"/>
      <c r="B87" s="39"/>
      <c r="C87" s="40"/>
      <c r="D87" s="41"/>
      <c r="E87" s="41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</row>
    <row r="88" spans="1:45" s="18" customFormat="1" ht="14.25">
      <c r="A88" s="38"/>
      <c r="B88" s="39"/>
      <c r="C88" s="40"/>
      <c r="D88" s="41"/>
      <c r="E88" s="41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</row>
    <row r="89" spans="1:45" s="18" customFormat="1" ht="14.25">
      <c r="A89" s="38"/>
      <c r="B89" s="39"/>
      <c r="C89" s="40"/>
      <c r="D89" s="41"/>
      <c r="E89" s="41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</row>
    <row r="90" spans="1:45" s="18" customFormat="1" ht="14.25">
      <c r="A90" s="38"/>
      <c r="B90" s="39"/>
      <c r="C90" s="40"/>
      <c r="D90" s="41"/>
      <c r="E90" s="41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</row>
    <row r="91" spans="1:45" s="18" customFormat="1" ht="14.25">
      <c r="A91" s="38"/>
      <c r="B91" s="39"/>
      <c r="C91" s="40"/>
      <c r="D91" s="41"/>
      <c r="E91" s="4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</row>
  </sheetData>
  <mergeCells count="5">
    <mergeCell ref="A2:E2"/>
    <mergeCell ref="A3:E3"/>
    <mergeCell ref="B5:B6"/>
    <mergeCell ref="D5:D6"/>
    <mergeCell ref="E5:E6"/>
  </mergeCells>
  <printOptions/>
  <pageMargins left="0.7874015748031497" right="0.3937007874015748" top="0.7874015748031497" bottom="0.7874015748031497" header="0.3937007874015748" footer="0.3937007874015748"/>
  <pageSetup fitToHeight="7" horizontalDpi="300" verticalDpi="300" orientation="portrait" paperSize="9" scale="65" r:id="rId1"/>
  <rowBreaks count="1" manualBreakCount="1">
    <brk id="50" max="255" man="1"/>
  </rowBreaks>
  <ignoredErrors>
    <ignoredError sqref="D5:E5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28">
      <selection activeCell="A1" sqref="A1:E2"/>
    </sheetView>
  </sheetViews>
  <sheetFormatPr defaultColWidth="9.00390625" defaultRowHeight="12.75"/>
  <cols>
    <col min="1" max="1" width="7.00390625" style="0" bestFit="1" customWidth="1"/>
    <col min="2" max="2" width="43.25390625" style="0" bestFit="1" customWidth="1"/>
    <col min="3" max="3" width="11.375" style="0" bestFit="1" customWidth="1"/>
    <col min="4" max="5" width="13.375" style="0" bestFit="1" customWidth="1"/>
    <col min="6" max="6" width="12.875" style="0" bestFit="1" customWidth="1"/>
  </cols>
  <sheetData>
    <row r="1" spans="1:6" ht="12.75">
      <c r="A1" s="86" t="s">
        <v>464</v>
      </c>
      <c r="B1" s="86" t="s">
        <v>465</v>
      </c>
      <c r="C1" s="87" t="s">
        <v>466</v>
      </c>
      <c r="D1" s="87" t="s">
        <v>467</v>
      </c>
      <c r="E1" s="87" t="s">
        <v>468</v>
      </c>
      <c r="F1" s="87" t="s">
        <v>469</v>
      </c>
    </row>
    <row r="2" spans="1:6" ht="12.75">
      <c r="A2" s="86">
        <v>114001</v>
      </c>
      <c r="B2" s="86" t="s">
        <v>470</v>
      </c>
      <c r="C2" s="87">
        <v>0</v>
      </c>
      <c r="D2" s="87">
        <v>12932472259.02</v>
      </c>
      <c r="E2" s="87">
        <v>12932472259.02</v>
      </c>
      <c r="F2" s="87">
        <v>0</v>
      </c>
    </row>
    <row r="3" spans="1:6" ht="12.75">
      <c r="A3" s="86">
        <v>114030</v>
      </c>
      <c r="B3" s="86" t="s">
        <v>471</v>
      </c>
      <c r="C3" s="87">
        <v>0</v>
      </c>
      <c r="D3" s="87">
        <v>249502868.63</v>
      </c>
      <c r="E3" s="87">
        <v>249502868.63</v>
      </c>
      <c r="F3" s="87">
        <v>0</v>
      </c>
    </row>
    <row r="4" spans="1:6" ht="12.75">
      <c r="A4" s="86">
        <v>130001</v>
      </c>
      <c r="B4" s="86" t="s">
        <v>472</v>
      </c>
      <c r="C4" s="87">
        <v>1260073.85</v>
      </c>
      <c r="D4" s="87">
        <v>3659492306.52</v>
      </c>
      <c r="E4" s="87">
        <v>3659053422.31</v>
      </c>
      <c r="F4" s="87">
        <v>1698958.06</v>
      </c>
    </row>
    <row r="5" spans="1:6" ht="12.75">
      <c r="A5" s="86">
        <v>130003</v>
      </c>
      <c r="B5" s="86" t="s">
        <v>473</v>
      </c>
      <c r="C5" s="87">
        <v>16.27</v>
      </c>
      <c r="D5" s="87">
        <v>96896566.96</v>
      </c>
      <c r="E5" s="87">
        <v>96894368.22</v>
      </c>
      <c r="F5" s="87">
        <v>2215.01</v>
      </c>
    </row>
    <row r="6" spans="1:6" ht="12.75">
      <c r="A6" s="86">
        <v>130004</v>
      </c>
      <c r="B6" s="86" t="s">
        <v>474</v>
      </c>
      <c r="C6" s="87">
        <v>0</v>
      </c>
      <c r="D6" s="87">
        <v>34430629.83</v>
      </c>
      <c r="E6" s="87">
        <v>34323892.28</v>
      </c>
      <c r="F6" s="87">
        <v>106737.55</v>
      </c>
    </row>
    <row r="7" spans="1:6" ht="12.75">
      <c r="A7" s="86">
        <v>130007</v>
      </c>
      <c r="B7" s="86" t="s">
        <v>475</v>
      </c>
      <c r="C7" s="87">
        <v>1224544.44</v>
      </c>
      <c r="D7" s="87">
        <v>161695169.27</v>
      </c>
      <c r="E7" s="87">
        <v>162919713.71</v>
      </c>
      <c r="F7" s="87">
        <v>0</v>
      </c>
    </row>
    <row r="8" spans="1:6" ht="12.75">
      <c r="A8" s="86">
        <v>130101</v>
      </c>
      <c r="B8" s="86" t="s">
        <v>476</v>
      </c>
      <c r="C8" s="87">
        <v>48.1</v>
      </c>
      <c r="D8" s="87">
        <v>177837.21</v>
      </c>
      <c r="E8" s="87">
        <v>177717.42</v>
      </c>
      <c r="F8" s="87">
        <v>167.89</v>
      </c>
    </row>
    <row r="9" spans="1:6" ht="12.75">
      <c r="A9" s="86">
        <v>130103</v>
      </c>
      <c r="B9" s="86" t="s">
        <v>477</v>
      </c>
      <c r="C9" s="87">
        <v>0</v>
      </c>
      <c r="D9" s="87">
        <v>13084.77</v>
      </c>
      <c r="E9" s="87">
        <v>13084.77</v>
      </c>
      <c r="F9" s="87">
        <v>0</v>
      </c>
    </row>
    <row r="10" spans="1:6" ht="12.75">
      <c r="A10" s="86">
        <v>130104</v>
      </c>
      <c r="B10" s="86" t="s">
        <v>478</v>
      </c>
      <c r="C10" s="87">
        <v>0</v>
      </c>
      <c r="D10" s="87">
        <v>18190.74</v>
      </c>
      <c r="E10" s="87">
        <v>18178.81</v>
      </c>
      <c r="F10" s="87">
        <v>11.93</v>
      </c>
    </row>
    <row r="11" spans="1:6" ht="12.75">
      <c r="A11" s="86">
        <v>131001</v>
      </c>
      <c r="B11" s="86" t="s">
        <v>479</v>
      </c>
      <c r="C11" s="87">
        <v>572814523.72</v>
      </c>
      <c r="D11" s="87">
        <v>9711060734.35</v>
      </c>
      <c r="E11" s="87">
        <v>9433813651.25</v>
      </c>
      <c r="F11" s="87">
        <v>850061606.82</v>
      </c>
    </row>
    <row r="12" spans="1:6" ht="12.75">
      <c r="A12" s="86">
        <v>131101</v>
      </c>
      <c r="B12" s="86" t="s">
        <v>480</v>
      </c>
      <c r="C12" s="87">
        <v>249495.3</v>
      </c>
      <c r="D12" s="87">
        <v>12375337.89</v>
      </c>
      <c r="E12" s="87">
        <v>11275453.6</v>
      </c>
      <c r="F12" s="87">
        <v>1349379.59</v>
      </c>
    </row>
    <row r="13" spans="1:6" ht="12.75">
      <c r="A13" s="86">
        <v>312103</v>
      </c>
      <c r="B13" s="86" t="s">
        <v>481</v>
      </c>
      <c r="C13" s="87">
        <v>435586.62</v>
      </c>
      <c r="D13" s="87">
        <v>64800350.38</v>
      </c>
      <c r="E13" s="87">
        <v>65235937</v>
      </c>
      <c r="F13" s="87">
        <v>0</v>
      </c>
    </row>
    <row r="14" spans="1:6" ht="12.75">
      <c r="A14" s="86">
        <v>312104</v>
      </c>
      <c r="B14" s="86" t="s">
        <v>482</v>
      </c>
      <c r="C14" s="87">
        <v>-14329.5</v>
      </c>
      <c r="D14" s="87">
        <v>28128166.23</v>
      </c>
      <c r="E14" s="87">
        <v>29414328.52</v>
      </c>
      <c r="F14" s="87">
        <v>-1300491.79</v>
      </c>
    </row>
    <row r="15" spans="1:6" ht="12.75">
      <c r="A15" s="86">
        <v>312105</v>
      </c>
      <c r="B15" s="86" t="s">
        <v>483</v>
      </c>
      <c r="C15" s="87">
        <v>0</v>
      </c>
      <c r="D15" s="87">
        <v>14077435.05</v>
      </c>
      <c r="E15" s="87">
        <v>13970800.47</v>
      </c>
      <c r="F15" s="87">
        <v>106634.58</v>
      </c>
    </row>
    <row r="16" spans="1:6" ht="12.75">
      <c r="A16" s="86">
        <v>312106</v>
      </c>
      <c r="B16" s="86" t="s">
        <v>484</v>
      </c>
      <c r="C16" s="87">
        <v>0</v>
      </c>
      <c r="D16" s="87">
        <v>46683138.67</v>
      </c>
      <c r="E16" s="87">
        <v>47170893.59</v>
      </c>
      <c r="F16" s="87">
        <v>-487754.92</v>
      </c>
    </row>
    <row r="17" spans="1:6" ht="12.75">
      <c r="A17" s="86">
        <v>312111</v>
      </c>
      <c r="B17" s="86" t="s">
        <v>485</v>
      </c>
      <c r="C17" s="87">
        <v>307416.73</v>
      </c>
      <c r="D17" s="87">
        <v>40111788.06</v>
      </c>
      <c r="E17" s="87">
        <v>40378893.42</v>
      </c>
      <c r="F17" s="87">
        <v>40311.37</v>
      </c>
    </row>
    <row r="18" spans="1:6" ht="12.75">
      <c r="A18" s="86">
        <v>312112</v>
      </c>
      <c r="B18" s="86" t="s">
        <v>486</v>
      </c>
      <c r="C18" s="87">
        <v>0</v>
      </c>
      <c r="D18" s="87">
        <v>2399042.54</v>
      </c>
      <c r="E18" s="87">
        <v>2469719.69</v>
      </c>
      <c r="F18" s="87">
        <v>-70677.15</v>
      </c>
    </row>
    <row r="19" spans="1:6" ht="12.75">
      <c r="A19" s="86">
        <v>341002</v>
      </c>
      <c r="B19" s="86" t="s">
        <v>487</v>
      </c>
      <c r="C19" s="87">
        <v>0</v>
      </c>
      <c r="D19" s="87">
        <v>1353.07</v>
      </c>
      <c r="E19" s="87">
        <v>1353.07</v>
      </c>
      <c r="F19" s="87">
        <v>0</v>
      </c>
    </row>
    <row r="20" spans="1:6" ht="12.75">
      <c r="A20" s="86">
        <v>341501</v>
      </c>
      <c r="B20" s="86" t="s">
        <v>488</v>
      </c>
      <c r="C20" s="87">
        <v>0</v>
      </c>
      <c r="D20" s="87">
        <v>9342936.17</v>
      </c>
      <c r="E20" s="87">
        <v>9292928.47</v>
      </c>
      <c r="F20" s="87">
        <v>50007.7</v>
      </c>
    </row>
    <row r="21" spans="1:6" ht="12.75">
      <c r="A21" s="86">
        <v>341503</v>
      </c>
      <c r="B21" s="86" t="s">
        <v>489</v>
      </c>
      <c r="C21" s="87">
        <v>0</v>
      </c>
      <c r="D21" s="87">
        <v>966233.04</v>
      </c>
      <c r="E21" s="87">
        <v>966233.04</v>
      </c>
      <c r="F21" s="87">
        <v>0</v>
      </c>
    </row>
    <row r="22" spans="1:6" ht="12.75">
      <c r="A22" s="86">
        <v>341601</v>
      </c>
      <c r="B22" s="86" t="s">
        <v>490</v>
      </c>
      <c r="C22" s="87">
        <v>0</v>
      </c>
      <c r="D22" s="87">
        <v>95602</v>
      </c>
      <c r="E22" s="87">
        <v>93602</v>
      </c>
      <c r="F22" s="87">
        <v>2000</v>
      </c>
    </row>
    <row r="23" spans="1:6" ht="12.75">
      <c r="A23" s="86">
        <v>341602</v>
      </c>
      <c r="B23" s="86" t="s">
        <v>491</v>
      </c>
      <c r="C23" s="87">
        <v>0</v>
      </c>
      <c r="D23" s="87">
        <v>98761.03</v>
      </c>
      <c r="E23" s="87">
        <v>97390.64</v>
      </c>
      <c r="F23" s="87">
        <v>1370.39</v>
      </c>
    </row>
    <row r="24" spans="1:6" ht="12.75">
      <c r="A24" s="86">
        <v>341801</v>
      </c>
      <c r="B24" s="86" t="s">
        <v>492</v>
      </c>
      <c r="C24" s="87">
        <v>0</v>
      </c>
      <c r="D24" s="87">
        <v>768892.31</v>
      </c>
      <c r="E24" s="87">
        <v>125286.75</v>
      </c>
      <c r="F24" s="87">
        <v>643605.56</v>
      </c>
    </row>
    <row r="25" spans="1:6" ht="12.75">
      <c r="A25" s="86">
        <v>342301</v>
      </c>
      <c r="B25" s="86" t="s">
        <v>493</v>
      </c>
      <c r="C25" s="87">
        <v>0</v>
      </c>
      <c r="D25" s="87">
        <v>133600628.3</v>
      </c>
      <c r="E25" s="87">
        <v>133600628.3</v>
      </c>
      <c r="F25" s="87">
        <v>0</v>
      </c>
    </row>
    <row r="26" spans="1:6" ht="12.75">
      <c r="A26" s="86">
        <v>342401</v>
      </c>
      <c r="B26" s="86" t="s">
        <v>494</v>
      </c>
      <c r="C26" s="87">
        <v>0</v>
      </c>
      <c r="D26" s="87">
        <v>965276339.57</v>
      </c>
      <c r="E26" s="87">
        <v>965276339.57</v>
      </c>
      <c r="F26" s="87">
        <v>0</v>
      </c>
    </row>
    <row r="27" spans="1:6" ht="12.75">
      <c r="A27" s="86">
        <v>342501</v>
      </c>
      <c r="B27" s="86" t="s">
        <v>495</v>
      </c>
      <c r="C27" s="87">
        <v>0</v>
      </c>
      <c r="D27" s="87">
        <v>241966.86</v>
      </c>
      <c r="E27" s="87">
        <v>241966.86</v>
      </c>
      <c r="F27" s="87">
        <v>0</v>
      </c>
    </row>
    <row r="28" spans="1:6" ht="12.75">
      <c r="A28" s="86">
        <v>342601</v>
      </c>
      <c r="B28" s="86" t="s">
        <v>496</v>
      </c>
      <c r="C28" s="87">
        <v>-4984.88</v>
      </c>
      <c r="D28" s="87">
        <v>14066194.22</v>
      </c>
      <c r="E28" s="87">
        <v>14061263.54</v>
      </c>
      <c r="F28" s="87">
        <v>-54.2</v>
      </c>
    </row>
    <row r="29" spans="1:6" ht="12.75">
      <c r="A29" s="86">
        <v>342602</v>
      </c>
      <c r="B29" s="86" t="s">
        <v>497</v>
      </c>
      <c r="C29" s="87">
        <v>0</v>
      </c>
      <c r="D29" s="87">
        <v>60204865.15</v>
      </c>
      <c r="E29" s="87">
        <v>60204865.15</v>
      </c>
      <c r="F29" s="87">
        <v>0</v>
      </c>
    </row>
    <row r="30" spans="1:6" ht="12.75">
      <c r="A30" s="86">
        <v>342701</v>
      </c>
      <c r="B30" s="86" t="s">
        <v>498</v>
      </c>
      <c r="C30" s="87">
        <v>0</v>
      </c>
      <c r="D30" s="87">
        <v>1216.6</v>
      </c>
      <c r="E30" s="87">
        <v>1216.6</v>
      </c>
      <c r="F30" s="87">
        <v>0</v>
      </c>
    </row>
    <row r="31" spans="1:6" ht="12.75">
      <c r="A31" s="86">
        <v>342801</v>
      </c>
      <c r="B31" s="86" t="s">
        <v>499</v>
      </c>
      <c r="C31" s="87">
        <v>0</v>
      </c>
      <c r="D31" s="87">
        <v>2954342.19</v>
      </c>
      <c r="E31" s="87">
        <v>3036952.28</v>
      </c>
      <c r="F31" s="87">
        <v>-82610.09</v>
      </c>
    </row>
    <row r="32" spans="1:6" ht="12.75">
      <c r="A32" s="86">
        <v>342803</v>
      </c>
      <c r="B32" s="86" t="s">
        <v>500</v>
      </c>
      <c r="C32" s="87">
        <v>0</v>
      </c>
      <c r="D32" s="87">
        <v>955941.88</v>
      </c>
      <c r="E32" s="87">
        <v>955941.88</v>
      </c>
      <c r="F32" s="87">
        <v>0</v>
      </c>
    </row>
    <row r="33" spans="1:6" ht="12.75">
      <c r="A33" s="86">
        <v>371001</v>
      </c>
      <c r="B33" s="86" t="s">
        <v>501</v>
      </c>
      <c r="C33" s="87">
        <v>0</v>
      </c>
      <c r="D33" s="87">
        <v>384807596.64</v>
      </c>
      <c r="E33" s="87">
        <v>384807596.64</v>
      </c>
      <c r="F33" s="87">
        <v>0</v>
      </c>
    </row>
    <row r="34" spans="1:6" ht="12.75">
      <c r="A34" s="86">
        <v>371101</v>
      </c>
      <c r="B34" s="86" t="s">
        <v>502</v>
      </c>
      <c r="C34" s="87">
        <v>-1226544.44</v>
      </c>
      <c r="D34" s="87">
        <v>357032336.24</v>
      </c>
      <c r="E34" s="87">
        <v>357522110.76</v>
      </c>
      <c r="F34" s="87">
        <v>-1716318.96</v>
      </c>
    </row>
    <row r="35" spans="1:6" ht="12.75">
      <c r="A35" s="86">
        <v>381001</v>
      </c>
      <c r="B35" s="86" t="s">
        <v>503</v>
      </c>
      <c r="C35" s="87">
        <v>47034594</v>
      </c>
      <c r="D35" s="87">
        <v>1701694.81</v>
      </c>
      <c r="E35" s="87">
        <v>1312894.81</v>
      </c>
      <c r="F35" s="87">
        <v>47423394</v>
      </c>
    </row>
    <row r="36" spans="1:6" ht="12.75">
      <c r="A36" s="86">
        <v>384001</v>
      </c>
      <c r="B36" s="86" t="s">
        <v>504</v>
      </c>
      <c r="C36" s="87">
        <v>50018439</v>
      </c>
      <c r="D36" s="87">
        <v>386627630.99</v>
      </c>
      <c r="E36" s="87">
        <v>4099524.49</v>
      </c>
      <c r="F36" s="87">
        <v>432546545.5</v>
      </c>
    </row>
    <row r="37" spans="1:6" ht="12.75">
      <c r="A37" s="86">
        <v>384301</v>
      </c>
      <c r="B37" s="86" t="s">
        <v>505</v>
      </c>
      <c r="C37" s="87">
        <v>59778.34</v>
      </c>
      <c r="D37" s="87">
        <v>5196808.9</v>
      </c>
      <c r="E37" s="87">
        <v>1858525.01</v>
      </c>
      <c r="F37" s="87">
        <v>3398062.23</v>
      </c>
    </row>
    <row r="38" spans="1:6" ht="12.75">
      <c r="A38" s="86">
        <v>384501</v>
      </c>
      <c r="B38" s="86" t="s">
        <v>506</v>
      </c>
      <c r="C38" s="87">
        <v>58189780</v>
      </c>
      <c r="D38" s="87">
        <v>102220510.92</v>
      </c>
      <c r="E38" s="87">
        <v>1256642.17</v>
      </c>
      <c r="F38" s="87">
        <v>159153648.75</v>
      </c>
    </row>
    <row r="39" spans="1:6" ht="12.75">
      <c r="A39" s="86">
        <v>384801</v>
      </c>
      <c r="B39" s="86" t="s">
        <v>507</v>
      </c>
      <c r="C39" s="87">
        <v>196159.28</v>
      </c>
      <c r="D39" s="87">
        <v>3757884.17</v>
      </c>
      <c r="E39" s="87">
        <v>2594334.95</v>
      </c>
      <c r="F39" s="87">
        <v>1359708.5</v>
      </c>
    </row>
    <row r="40" spans="1:6" ht="12.75">
      <c r="A40" s="86">
        <v>387501</v>
      </c>
      <c r="B40" s="86" t="s">
        <v>508</v>
      </c>
      <c r="C40" s="87">
        <v>38116576.93</v>
      </c>
      <c r="D40" s="87">
        <v>174313989.42</v>
      </c>
      <c r="E40" s="87">
        <v>73467732.82</v>
      </c>
      <c r="F40" s="87">
        <v>138962833.53</v>
      </c>
    </row>
    <row r="41" spans="1:6" ht="12.75">
      <c r="A41" s="86">
        <v>388501</v>
      </c>
      <c r="B41" s="86" t="s">
        <v>509</v>
      </c>
      <c r="C41" s="87">
        <v>5735199.41</v>
      </c>
      <c r="D41" s="87">
        <v>37052901.79</v>
      </c>
      <c r="E41" s="87">
        <v>12366216.76</v>
      </c>
      <c r="F41" s="87">
        <v>30421884.44</v>
      </c>
    </row>
    <row r="42" spans="1:6" ht="12.75">
      <c r="A42" s="86">
        <v>565001</v>
      </c>
      <c r="B42" s="86" t="s">
        <v>510</v>
      </c>
      <c r="C42" s="87">
        <v>-767311823.86</v>
      </c>
      <c r="D42" s="87">
        <v>72352621.36</v>
      </c>
      <c r="E42" s="87">
        <v>948745840.47</v>
      </c>
      <c r="F42" s="87">
        <v>-1643705042.97</v>
      </c>
    </row>
    <row r="43" spans="1:6" ht="12.75">
      <c r="A43" s="86">
        <v>568101</v>
      </c>
      <c r="B43" s="86" t="s">
        <v>511</v>
      </c>
      <c r="C43" s="87">
        <v>-728673.85</v>
      </c>
      <c r="D43" s="87">
        <v>20605758.13</v>
      </c>
      <c r="E43" s="87">
        <v>18165106.37</v>
      </c>
      <c r="F43" s="87">
        <v>1711977.91</v>
      </c>
    </row>
    <row r="44" spans="1:6" ht="12.75">
      <c r="A44" s="86">
        <v>569001</v>
      </c>
      <c r="B44" s="86" t="s">
        <v>512</v>
      </c>
      <c r="C44" s="87">
        <v>-10072.94</v>
      </c>
      <c r="D44" s="87">
        <v>5347632.3</v>
      </c>
      <c r="E44" s="87">
        <v>3156266.94</v>
      </c>
      <c r="F44" s="87">
        <v>2181292.42</v>
      </c>
    </row>
    <row r="45" spans="1:6" ht="12.75">
      <c r="A45" s="86">
        <v>569501</v>
      </c>
      <c r="B45" s="86" t="s">
        <v>513</v>
      </c>
      <c r="C45" s="87">
        <v>-3398453.19</v>
      </c>
      <c r="D45" s="87">
        <v>66217820.39</v>
      </c>
      <c r="E45" s="87">
        <v>61731368.71</v>
      </c>
      <c r="F45" s="87">
        <v>1087998.49</v>
      </c>
    </row>
    <row r="46" spans="1:6" ht="12.75">
      <c r="A46" s="86">
        <v>569801</v>
      </c>
      <c r="B46" s="86" t="s">
        <v>514</v>
      </c>
      <c r="C46" s="87">
        <v>943021.83</v>
      </c>
      <c r="D46" s="87">
        <v>20742066.36</v>
      </c>
      <c r="E46" s="87">
        <v>21869526.77</v>
      </c>
      <c r="F46" s="87">
        <v>-184438.58</v>
      </c>
    </row>
    <row r="47" spans="1:6" ht="12.75">
      <c r="A47" s="86">
        <v>569802</v>
      </c>
      <c r="B47" s="86" t="s">
        <v>515</v>
      </c>
      <c r="C47" s="87">
        <v>-1671.7</v>
      </c>
      <c r="D47" s="87">
        <v>545824.06</v>
      </c>
      <c r="E47" s="87">
        <v>529192.78</v>
      </c>
      <c r="F47" s="87">
        <v>14959.58</v>
      </c>
    </row>
    <row r="48" spans="1:6" ht="12.75">
      <c r="A48" s="86">
        <v>569803</v>
      </c>
      <c r="B48" s="86" t="s">
        <v>516</v>
      </c>
      <c r="C48" s="87">
        <v>0</v>
      </c>
      <c r="D48" s="87">
        <v>448.01</v>
      </c>
      <c r="E48" s="87">
        <v>560.87</v>
      </c>
      <c r="F48" s="87">
        <v>-112.86</v>
      </c>
    </row>
    <row r="49" spans="1:6" ht="12.75">
      <c r="A49" s="86">
        <v>569804</v>
      </c>
      <c r="B49" s="86" t="s">
        <v>517</v>
      </c>
      <c r="C49" s="87">
        <v>-5060.29</v>
      </c>
      <c r="D49" s="87">
        <v>1251646.98</v>
      </c>
      <c r="E49" s="87">
        <v>1144791.19</v>
      </c>
      <c r="F49" s="87">
        <v>101795.5</v>
      </c>
    </row>
    <row r="50" spans="1:6" ht="12.75">
      <c r="A50" s="86">
        <v>569805</v>
      </c>
      <c r="B50" s="86" t="s">
        <v>518</v>
      </c>
      <c r="C50" s="87">
        <v>0</v>
      </c>
      <c r="D50" s="87">
        <v>589.13</v>
      </c>
      <c r="E50" s="87">
        <v>3712.34</v>
      </c>
      <c r="F50" s="87">
        <v>-3123.21</v>
      </c>
    </row>
    <row r="51" spans="1:6" ht="12.75">
      <c r="A51" s="86">
        <v>581001</v>
      </c>
      <c r="B51" s="86" t="s">
        <v>519</v>
      </c>
      <c r="C51" s="87">
        <v>-3883639.17</v>
      </c>
      <c r="D51" s="87">
        <v>0</v>
      </c>
      <c r="E51" s="87">
        <v>0</v>
      </c>
      <c r="F51" s="87">
        <v>-3883639.17</v>
      </c>
    </row>
    <row r="52" spans="1:6" ht="12.75">
      <c r="A52" s="86">
        <v>582001</v>
      </c>
      <c r="B52" s="86" t="s">
        <v>520</v>
      </c>
      <c r="C52" s="87">
        <v>3883639.17</v>
      </c>
      <c r="D52" s="87">
        <v>0</v>
      </c>
      <c r="E52" s="87">
        <v>0</v>
      </c>
      <c r="F52" s="87">
        <v>3883639.17</v>
      </c>
    </row>
    <row r="53" spans="1:6" ht="12.75">
      <c r="A53" s="86">
        <v>583001</v>
      </c>
      <c r="B53" s="86" t="s">
        <v>521</v>
      </c>
      <c r="C53" s="87">
        <v>-3883639.17</v>
      </c>
      <c r="D53" s="87">
        <v>0</v>
      </c>
      <c r="E53" s="87">
        <v>0</v>
      </c>
      <c r="F53" s="87">
        <v>-3883639.17</v>
      </c>
    </row>
    <row r="54" spans="1:6" ht="12.75">
      <c r="A54" s="86">
        <v>611001</v>
      </c>
      <c r="B54" s="86" t="s">
        <v>522</v>
      </c>
      <c r="C54" s="87">
        <v>0</v>
      </c>
      <c r="D54" s="87">
        <v>0.11</v>
      </c>
      <c r="E54" s="87">
        <v>0</v>
      </c>
      <c r="F54" s="87">
        <v>0.11</v>
      </c>
    </row>
    <row r="55" spans="1:6" ht="12.75">
      <c r="A55" s="86">
        <v>611002</v>
      </c>
      <c r="B55" s="86" t="s">
        <v>523</v>
      </c>
      <c r="C55" s="87">
        <v>0</v>
      </c>
      <c r="D55" s="87">
        <v>195492</v>
      </c>
      <c r="E55" s="87">
        <v>0</v>
      </c>
      <c r="F55" s="87">
        <v>195492</v>
      </c>
    </row>
    <row r="56" spans="1:6" ht="12.75">
      <c r="A56" s="86">
        <v>617001</v>
      </c>
      <c r="B56" s="86" t="s">
        <v>524</v>
      </c>
      <c r="C56" s="87">
        <v>0</v>
      </c>
      <c r="D56" s="87">
        <v>662802.06</v>
      </c>
      <c r="E56" s="87">
        <v>0</v>
      </c>
      <c r="F56" s="87">
        <v>662802.06</v>
      </c>
    </row>
    <row r="57" spans="1:6" ht="12.75">
      <c r="A57" s="86">
        <v>618101</v>
      </c>
      <c r="B57" s="86" t="s">
        <v>525</v>
      </c>
      <c r="C57" s="87">
        <v>0</v>
      </c>
      <c r="D57" s="87">
        <v>180164.46</v>
      </c>
      <c r="E57" s="87">
        <v>0</v>
      </c>
      <c r="F57" s="87">
        <v>180164.46</v>
      </c>
    </row>
    <row r="58" spans="1:6" ht="12.75">
      <c r="A58" s="86">
        <v>619201</v>
      </c>
      <c r="B58" s="86" t="s">
        <v>526</v>
      </c>
      <c r="C58" s="87">
        <v>0</v>
      </c>
      <c r="D58" s="87">
        <v>1291203.91</v>
      </c>
      <c r="E58" s="87">
        <v>163.76</v>
      </c>
      <c r="F58" s="87">
        <v>1291040.15</v>
      </c>
    </row>
    <row r="59" spans="1:6" ht="12.75">
      <c r="A59" s="86">
        <v>619202</v>
      </c>
      <c r="B59" s="86" t="s">
        <v>527</v>
      </c>
      <c r="C59" s="87">
        <v>0</v>
      </c>
      <c r="D59" s="87">
        <v>47480.63</v>
      </c>
      <c r="E59" s="87">
        <v>0</v>
      </c>
      <c r="F59" s="87">
        <v>47480.63</v>
      </c>
    </row>
    <row r="60" spans="1:6" ht="12.75">
      <c r="A60" s="86">
        <v>668999</v>
      </c>
      <c r="B60" s="86" t="s">
        <v>528</v>
      </c>
      <c r="C60" s="87">
        <v>0</v>
      </c>
      <c r="D60" s="87">
        <v>1899.54</v>
      </c>
      <c r="E60" s="87">
        <v>0</v>
      </c>
      <c r="F60" s="87">
        <v>1899.54</v>
      </c>
    </row>
    <row r="61" spans="1:6" ht="12.75">
      <c r="A61" s="86">
        <v>711001</v>
      </c>
      <c r="B61" s="86" t="s">
        <v>529</v>
      </c>
      <c r="C61" s="87">
        <v>0</v>
      </c>
      <c r="D61" s="87">
        <v>60882.16</v>
      </c>
      <c r="E61" s="87">
        <v>7090274.05</v>
      </c>
      <c r="F61" s="87">
        <v>-7029391.89</v>
      </c>
    </row>
    <row r="62" spans="1:6" ht="12.75">
      <c r="A62" s="86">
        <v>711002</v>
      </c>
      <c r="B62" s="86" t="s">
        <v>530</v>
      </c>
      <c r="C62" s="87">
        <v>0</v>
      </c>
      <c r="D62" s="87">
        <v>0</v>
      </c>
      <c r="E62" s="87">
        <v>744542.86</v>
      </c>
      <c r="F62" s="87">
        <v>-744542.86</v>
      </c>
    </row>
    <row r="63" spans="1:6" ht="12.75">
      <c r="A63" s="86">
        <v>712001</v>
      </c>
      <c r="B63" s="86" t="s">
        <v>531</v>
      </c>
      <c r="C63" s="87">
        <v>0</v>
      </c>
      <c r="D63" s="87">
        <v>824.07</v>
      </c>
      <c r="E63" s="87">
        <v>175254.61</v>
      </c>
      <c r="F63" s="87">
        <v>-174430.54</v>
      </c>
    </row>
    <row r="64" spans="1:6" ht="12.75">
      <c r="A64" s="86">
        <v>712002</v>
      </c>
      <c r="B64" s="86" t="s">
        <v>532</v>
      </c>
      <c r="C64" s="87">
        <v>0</v>
      </c>
      <c r="D64" s="87">
        <v>0</v>
      </c>
      <c r="E64" s="87">
        <v>11133773.64</v>
      </c>
      <c r="F64" s="87">
        <v>-11133773.64</v>
      </c>
    </row>
    <row r="65" spans="1:6" ht="12.75">
      <c r="A65" s="86">
        <v>713001</v>
      </c>
      <c r="B65" s="86" t="s">
        <v>533</v>
      </c>
      <c r="C65" s="87">
        <v>0</v>
      </c>
      <c r="D65" s="87">
        <v>0</v>
      </c>
      <c r="E65" s="87">
        <v>1447177.58</v>
      </c>
      <c r="F65" s="87">
        <v>-1447177.58</v>
      </c>
    </row>
    <row r="66" spans="1:6" ht="12.75">
      <c r="A66" s="86">
        <v>717001</v>
      </c>
      <c r="B66" s="86" t="s">
        <v>534</v>
      </c>
      <c r="C66" s="87">
        <v>0</v>
      </c>
      <c r="D66" s="87">
        <v>5.01</v>
      </c>
      <c r="E66" s="87">
        <v>526182.49</v>
      </c>
      <c r="F66" s="87">
        <v>-526177.48</v>
      </c>
    </row>
    <row r="67" spans="1:6" ht="12.75">
      <c r="A67" s="86">
        <v>718101</v>
      </c>
      <c r="B67" s="86" t="s">
        <v>535</v>
      </c>
      <c r="C67" s="87">
        <v>0</v>
      </c>
      <c r="D67" s="87">
        <v>0</v>
      </c>
      <c r="E67" s="87">
        <v>2316228.24</v>
      </c>
      <c r="F67" s="87">
        <v>-2316228.24</v>
      </c>
    </row>
    <row r="68" spans="1:6" ht="12.75">
      <c r="A68" s="86">
        <v>768999</v>
      </c>
      <c r="B68" s="86" t="s">
        <v>536</v>
      </c>
      <c r="C68" s="87">
        <v>0</v>
      </c>
      <c r="D68" s="87">
        <v>0</v>
      </c>
      <c r="E68" s="87">
        <v>0.12</v>
      </c>
      <c r="F68" s="87">
        <v>-0.12</v>
      </c>
    </row>
    <row r="69" spans="1:6" ht="12.75">
      <c r="A69" s="86">
        <v>952001</v>
      </c>
      <c r="B69" s="86" t="s">
        <v>537</v>
      </c>
      <c r="C69" s="87">
        <v>28778108.48</v>
      </c>
      <c r="D69" s="87">
        <v>231399546.85</v>
      </c>
      <c r="E69" s="87">
        <v>125082626.2</v>
      </c>
      <c r="F69" s="87">
        <v>135095029.13</v>
      </c>
    </row>
    <row r="70" spans="1:6" ht="12.75">
      <c r="A70" s="86">
        <v>953001</v>
      </c>
      <c r="B70" s="86" t="s">
        <v>538</v>
      </c>
      <c r="C70" s="87">
        <v>-28049434.62</v>
      </c>
      <c r="D70" s="87">
        <v>122978477.81</v>
      </c>
      <c r="E70" s="87">
        <v>230706157.83</v>
      </c>
      <c r="F70" s="87">
        <v>-135777114.64</v>
      </c>
    </row>
    <row r="71" spans="1:6" ht="12.75">
      <c r="A71" s="86">
        <v>999001</v>
      </c>
      <c r="B71" s="86" t="s">
        <v>539</v>
      </c>
      <c r="C71" s="87">
        <v>-728673.86</v>
      </c>
      <c r="D71" s="87">
        <v>355788784.03</v>
      </c>
      <c r="E71" s="87">
        <v>354378024.66</v>
      </c>
      <c r="F71" s="87">
        <v>682085.51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 Banka Suvaha a vykaz ziskov a strat 2003</dc:title>
  <dc:subject/>
  <dc:creator>Eugene Douglas</dc:creator>
  <cp:keywords>suvaha vykaz ziskov a strat 2003</cp:keywords>
  <dc:description>ABC Banka - Suvaha a vykaz ziskov a strat (MF SR) k 31. decembru 2003</dc:description>
  <cp:lastModifiedBy>kazikovas</cp:lastModifiedBy>
  <cp:lastPrinted>2006-08-25T14:07:24Z</cp:lastPrinted>
  <dcterms:created xsi:type="dcterms:W3CDTF">2004-02-05T08:14:15Z</dcterms:created>
  <dcterms:modified xsi:type="dcterms:W3CDTF">2006-09-07T12:20:32Z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